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<sst xmlns="http://schemas.openxmlformats.org/spreadsheetml/2006/main" count="101" uniqueCount="88">
  <si>
    <t>ESTADO DE SANTA CATARINA</t>
  </si>
  <si>
    <t xml:space="preserve">         ESPECIFICAÇÃO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</si>
  <si>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</si>
  <si>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</si>
  <si>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</si>
  <si>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</si>
  <si>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</si>
  <si>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</si>
  <si>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</si>
  <si>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</si>
  <si>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</si>
  <si>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</si>
  <si>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 xml:space="preserve">OUT </t>
  </si>
  <si>
    <t>NOV</t>
  </si>
  <si>
    <t>DEZ</t>
  </si>
  <si>
    <t>RECURSOS</t>
  </si>
  <si>
    <t xml:space="preserve">             - METAS DE RECEITAS</t>
  </si>
  <si>
    <t xml:space="preserve">             - SALDO MÊS ANTERIOR</t>
  </si>
  <si>
    <t>Despesa Total Mensal</t>
  </si>
  <si>
    <t>1 - Pessoal e Encargos</t>
  </si>
  <si>
    <t>3 - OUTRAS DESPESAS CORRENTES</t>
  </si>
  <si>
    <t>1.1 - Pessoal e Encargos Sociais</t>
  </si>
  <si>
    <t>1.2 - Inativas e Pensionista</t>
  </si>
  <si>
    <t>2.1 - Juros e Encargos da Dívida</t>
  </si>
  <si>
    <t>3.1 - Trnasferências a Instituições Privadas sem Fins Luc.</t>
  </si>
  <si>
    <t>3.2 - Recolhimento do PASEP</t>
  </si>
  <si>
    <t>3.3 - Outras Despesas Correntes</t>
  </si>
  <si>
    <t>Prefeito Municipal</t>
  </si>
  <si>
    <t>DIRCEU CASSOL</t>
  </si>
  <si>
    <t>Contador - C.R.C. 023541/O-9</t>
  </si>
  <si>
    <t>DEMONSTRATIVO DA PROGRAMAÇÃO FINANCEIRA E DO CRONOGRAMA MENSAL DE DESEMBOLSO (Art. 8º - LC 101)</t>
  </si>
  <si>
    <t>UNIDADE GESTORA: Prefeitura Municipal de Águas Frias</t>
  </si>
  <si>
    <t>DESPESAS TOTAIS CONSOLIDADO</t>
  </si>
  <si>
    <t>2 - OUTRAS DESPESAS CORRENTES</t>
  </si>
  <si>
    <t>2.1 - Outras Despesas Correntes</t>
  </si>
  <si>
    <t>3 - INVESTIMENTOS</t>
  </si>
  <si>
    <t>1.3 - Transferencia a Consóricos Públicos</t>
  </si>
  <si>
    <t>1.2 - Transferencia a Consórcios Públicos</t>
  </si>
  <si>
    <t>4 - INVESTIMENTOS</t>
  </si>
  <si>
    <t>UNIDADE GESTORA: Fundo Municipal de Saúde</t>
  </si>
  <si>
    <t>2 - PAGAMENTO DE ENCARGOS DA DÍVIDA</t>
  </si>
  <si>
    <t>5 - PAGAMENTO DA DÍVIDA</t>
  </si>
  <si>
    <t>6 - RESERVA DE CONTINGÊNCIA</t>
  </si>
  <si>
    <t>MUNICÍPIO DE ÁGUAS FRIAS</t>
  </si>
  <si>
    <t>2.2 - Trnasferências a Instituições Privadas sem Fins Luc.</t>
  </si>
  <si>
    <t>2.4 - Aplicação Direta Consórcios Públicos</t>
  </si>
  <si>
    <t>UNIDADE GESTORA: Câmara Municipal de Vereadores de Águas Frias</t>
  </si>
  <si>
    <t>3.5 - Aplicação Direta Consórcios Públicos</t>
  </si>
  <si>
    <t>3.4 - Transferencia a Consórcios Públicos Mediante Contrato de Rateio</t>
  </si>
  <si>
    <t>2.3 - Transferencias a Consórcios Públicos Mediante Contrato de Rateio</t>
  </si>
  <si>
    <t>6.1 - Riscos Fiscais - Intempéries</t>
  </si>
  <si>
    <t>6.2 - Riscos Fiscais - Surtos Epidêmicos</t>
  </si>
  <si>
    <t>3.1 - Ampliação, melhorias e reformas nas Unidades de Saúde Municipais</t>
  </si>
  <si>
    <t>3.2 - Aquisição de veículos, equipamentos e mobiliários para Secretaria de Saúde</t>
  </si>
  <si>
    <t>3.3 - Outros investimentos</t>
  </si>
  <si>
    <t>3.2 - Transferencias a Consórcios Públicos mediante contrato de rateio</t>
  </si>
  <si>
    <t>3.3 - Aplicação Direta Consórcios Públicos</t>
  </si>
  <si>
    <t>4.2 - Aquisição de Imóvel</t>
  </si>
  <si>
    <t>4.1 - Aquisição de Equipamentos, Mobiliários e Veículos para Administração Municipal</t>
  </si>
  <si>
    <t>5.1 - Pagamento da Dívida e Encargos</t>
  </si>
  <si>
    <t>4.3 - Ampliação e Melhoria na Estrutura Física da Rede Municipal do Ensino Fundamental</t>
  </si>
  <si>
    <t>4.4 - Aquisição de Equipamentos e Mobiliários para Educação</t>
  </si>
  <si>
    <t>4.5 - Construção de Ginásio de Esporte/Centro de Eventos</t>
  </si>
  <si>
    <t>4.6 - Construção/Reformas e Melhorias de Abrigo de Passageiros para Alunos do Transporte Escolar</t>
  </si>
  <si>
    <t>4.7 - Reforma e Ampliação da Rede Física da Créche e Ensino Infantil</t>
  </si>
  <si>
    <t>4.8 - Construção/melhorias e ampliação de parque infantil</t>
  </si>
  <si>
    <t>4.9 - Aquisição de equipamentos e mobiliários para Cultura</t>
  </si>
  <si>
    <t>4.10 - Aquisição de equipamentos e material permanente para o Departamento de Esporte</t>
  </si>
  <si>
    <t>4.11 - Construção/ampliação de centros esportivos</t>
  </si>
  <si>
    <t>4.12 - Aquisição de veículos, equipamentos e mobiliários para Assistência Social</t>
  </si>
  <si>
    <t>4.13 - Construçã/melhorias e ampliação da estrutura física do Centro de Referência de Assistência Social</t>
  </si>
  <si>
    <t>4.14 - Construção/Melhorias de Unidades Habitacionais Rurais</t>
  </si>
  <si>
    <t>4.15 - Construção/Melhorias de Unidades Habitacionais Urbanas</t>
  </si>
  <si>
    <t>4.16 - Perfuração de Poços Artesianos com Instalação e Ampliação de Rede de Água</t>
  </si>
  <si>
    <t>4.17 - Aquisição de Máquinas, Equipamentoe Veículos para Secretaria Municipal de Agricultura</t>
  </si>
  <si>
    <t>4.18 - Apoio a Telefonia e Internet na Area Rural do Município</t>
  </si>
  <si>
    <t>4.19 - Pavimentação de Vias Urbano</t>
  </si>
  <si>
    <t>4.20 - Construção de Ciclovias e Passeios Púnblicos</t>
  </si>
  <si>
    <t>4.21 - Edificações para Barrações Industriais</t>
  </si>
  <si>
    <t>4.22 - Aquisição de Máquinas, Equipamento, Caminhão e Veículos para Secretaria de Infraestrutura</t>
  </si>
  <si>
    <t>4.23 - Pavimentação de Estradas Vicinais</t>
  </si>
  <si>
    <t>4.24 - Demais Investimentos e Transf. a Cons./Transf. a Inst.</t>
  </si>
  <si>
    <t>3.1 - Aquisição de Mobiliários e Equipamentos para o Legislativo Municipal</t>
  </si>
  <si>
    <t>LUIZ JOSÉ DAGA</t>
  </si>
  <si>
    <t xml:space="preserve">Obs. Na projeção das despesas os recursos de superávit financeiro relativo ao exercício de 2021 não estão previstos, sendo que o desdobramento da despesa  </t>
  </si>
  <si>
    <t>foi realizado antes do encerramento do exercício de 2021.</t>
  </si>
  <si>
    <t>Águas Frias - SC,  16 de dezembro de 2021</t>
  </si>
  <si>
    <t>ANEXO II DO DECRETO Nº 266/2021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</si>
</sst>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_(* #,##0.0_);_(* \(#,##0.0\);_(* &quot;-&quot;??_);_(@_)"/>
    <numFmt numFmtId="193" formatCode="_(* #,##0_);_(* \(#,##0\);_(* &quot;-&quot;??_);_(@_)"/>
    <numFmt numFmtId="194" formatCode="&quot;R$&quot;#,##0.0_);[Red]\(&quot;R$&quot;#,##0.0\)"/>
    <numFmt numFmtId="195" formatCode="_(* #,##0.000_);_(* \(#,##0.000\);_(* &quot;-&quot;??_);_(@_)"/>
  </numFmts>
  <fonts count="58">
    <font>
      <sz val="10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8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93" fontId="5" fillId="0" borderId="10" xfId="62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93" fontId="3" fillId="0" borderId="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93" fontId="9" fillId="0" borderId="0" xfId="0" applyNumberFormat="1" applyFont="1" applyAlignment="1">
      <alignment/>
    </xf>
    <xf numFmtId="193" fontId="10" fillId="0" borderId="13" xfId="0" applyNumberFormat="1" applyFont="1" applyBorder="1" applyAlignment="1">
      <alignment/>
    </xf>
    <xf numFmtId="193" fontId="10" fillId="0" borderId="10" xfId="62" applyNumberFormat="1" applyFont="1" applyBorder="1" applyAlignment="1">
      <alignment/>
    </xf>
    <xf numFmtId="0" fontId="0" fillId="0" borderId="14" xfId="0" applyFont="1" applyBorder="1" applyAlignment="1">
      <alignment/>
    </xf>
    <xf numFmtId="193" fontId="0" fillId="0" borderId="0" xfId="0" applyNumberFormat="1" applyAlignment="1">
      <alignment/>
    </xf>
    <xf numFmtId="189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93" fontId="10" fillId="0" borderId="17" xfId="62" applyNumberFormat="1" applyFont="1" applyBorder="1" applyAlignment="1">
      <alignment/>
    </xf>
    <xf numFmtId="0" fontId="0" fillId="0" borderId="18" xfId="0" applyFont="1" applyBorder="1" applyAlignment="1">
      <alignment/>
    </xf>
    <xf numFmtId="192" fontId="10" fillId="0" borderId="17" xfId="62" applyNumberFormat="1" applyFont="1" applyBorder="1" applyAlignment="1">
      <alignment/>
    </xf>
    <xf numFmtId="193" fontId="0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3" fontId="5" fillId="0" borderId="10" xfId="0" applyNumberFormat="1" applyFont="1" applyBorder="1" applyAlignment="1">
      <alignment/>
    </xf>
    <xf numFmtId="193" fontId="5" fillId="0" borderId="12" xfId="0" applyNumberFormat="1" applyFont="1" applyBorder="1" applyAlignment="1">
      <alignment horizontal="left"/>
    </xf>
    <xf numFmtId="193" fontId="5" fillId="0" borderId="10" xfId="0" applyNumberFormat="1" applyFont="1" applyBorder="1" applyAlignment="1">
      <alignment horizontal="left"/>
    </xf>
    <xf numFmtId="0" fontId="52" fillId="0" borderId="0" xfId="0" applyFont="1" applyAlignment="1">
      <alignment/>
    </xf>
    <xf numFmtId="0" fontId="1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93" fontId="56" fillId="0" borderId="0" xfId="0" applyNumberFormat="1" applyFont="1" applyAlignment="1">
      <alignment/>
    </xf>
    <xf numFmtId="193" fontId="55" fillId="0" borderId="0" xfId="0" applyNumberFormat="1" applyFont="1" applyAlignment="1">
      <alignment/>
    </xf>
    <xf numFmtId="19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93" fontId="10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193" fontId="10" fillId="0" borderId="0" xfId="62" applyNumberFormat="1" applyFont="1" applyBorder="1" applyAlignment="1">
      <alignment/>
    </xf>
    <xf numFmtId="193" fontId="5" fillId="0" borderId="21" xfId="62" applyNumberFormat="1" applyFont="1" applyBorder="1" applyAlignment="1">
      <alignment/>
    </xf>
    <xf numFmtId="0" fontId="4" fillId="0" borderId="18" xfId="0" applyFont="1" applyBorder="1" applyAlignment="1">
      <alignment/>
    </xf>
    <xf numFmtId="193" fontId="10" fillId="0" borderId="22" xfId="62" applyNumberFormat="1" applyFont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193" fontId="5" fillId="0" borderId="22" xfId="62" applyNumberFormat="1" applyFont="1" applyBorder="1" applyAlignment="1">
      <alignment/>
    </xf>
    <xf numFmtId="193" fontId="10" fillId="0" borderId="23" xfId="62" applyNumberFormat="1" applyFont="1" applyBorder="1" applyAlignment="1">
      <alignment/>
    </xf>
    <xf numFmtId="193" fontId="10" fillId="0" borderId="12" xfId="62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18" xfId="0" applyFont="1" applyFill="1" applyBorder="1" applyAlignment="1">
      <alignment/>
    </xf>
    <xf numFmtId="0" fontId="2" fillId="0" borderId="14" xfId="0" applyFont="1" applyBorder="1" applyAlignment="1">
      <alignment/>
    </xf>
    <xf numFmtId="193" fontId="5" fillId="0" borderId="23" xfId="62" applyNumberFormat="1" applyFont="1" applyFill="1" applyBorder="1" applyAlignment="1">
      <alignment/>
    </xf>
    <xf numFmtId="193" fontId="5" fillId="0" borderId="23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193" fontId="10" fillId="0" borderId="23" xfId="62" applyNumberFormat="1" applyFont="1" applyFill="1" applyBorder="1" applyAlignment="1">
      <alignment/>
    </xf>
    <xf numFmtId="193" fontId="4" fillId="0" borderId="0" xfId="62" applyNumberFormat="1" applyFont="1" applyAlignment="1">
      <alignment/>
    </xf>
    <xf numFmtId="0" fontId="4" fillId="0" borderId="0" xfId="0" applyFont="1" applyBorder="1" applyAlignment="1">
      <alignment/>
    </xf>
    <xf numFmtId="193" fontId="5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Microsoft\Windows\INetCache\Content.Outlook\63O8C3U0\Desdobramento%20da%20Receita%20em%20Metas%20de%20Arrecada&#231;&#227;o%20para%202022%20-%20L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8">
          <cell r="B48">
            <v>1771172.05</v>
          </cell>
          <cell r="C48">
            <v>1854315.75</v>
          </cell>
          <cell r="D48">
            <v>1642170.61</v>
          </cell>
          <cell r="E48">
            <v>1715182.3199999998</v>
          </cell>
          <cell r="F48">
            <v>1940383.28</v>
          </cell>
          <cell r="G48">
            <v>1758804.53</v>
          </cell>
          <cell r="H48">
            <v>1987881.0599999998</v>
          </cell>
          <cell r="I48">
            <v>1942512.17</v>
          </cell>
          <cell r="J48">
            <v>1778186.81</v>
          </cell>
          <cell r="K48">
            <v>1797425.35</v>
          </cell>
          <cell r="L48">
            <v>1816339.76</v>
          </cell>
          <cell r="M48">
            <v>2528176.33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120" zoomScaleNormal="120" zoomScalePageLayoutView="0" workbookViewId="0" topLeftCell="A67">
      <selection activeCell="F76" sqref="F76"/>
    </sheetView>
  </sheetViews>
  <sheetFormatPr defaultColWidth="9.140625" defaultRowHeight="12.75"/>
  <cols>
    <col min="1" max="3" width="7.7109375" style="0" customWidth="1"/>
    <col min="4" max="4" width="8.7109375" style="0" customWidth="1"/>
    <col min="5" max="7" width="7.7109375" style="0" customWidth="1"/>
    <col min="8" max="8" width="7.57421875" style="0" customWidth="1"/>
    <col min="9" max="9" width="7.8515625" style="0" customWidth="1"/>
    <col min="10" max="10" width="7.57421875" style="0" customWidth="1"/>
    <col min="11" max="11" width="7.7109375" style="0" customWidth="1"/>
    <col min="12" max="12" width="9.140625" style="0" customWidth="1"/>
    <col min="13" max="14" width="8.28125" style="0" customWidth="1"/>
    <col min="15" max="15" width="8.421875" style="0" customWidth="1"/>
    <col min="16" max="16" width="8.57421875" style="0" customWidth="1"/>
    <col min="17" max="17" width="9.140625" style="0" customWidth="1"/>
    <col min="18" max="18" width="12.28125" style="10" customWidth="1"/>
    <col min="19" max="19" width="17.140625" style="0" customWidth="1"/>
    <col min="20" max="21" width="6.7109375" style="0" customWidth="1"/>
  </cols>
  <sheetData>
    <row r="1" spans="1:16" ht="10.5" customHeight="1">
      <c r="A1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5" ht="12.75">
      <c r="A2" t="s">
        <v>43</v>
      </c>
      <c r="E2" s="19"/>
    </row>
    <row r="3" spans="1:18" s="3" customFormat="1" ht="13.5" thickBot="1">
      <c r="A3" s="70" t="s">
        <v>87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0"/>
    </row>
    <row r="4" spans="1:18" s="3" customFormat="1" ht="13.5" thickBot="1">
      <c r="A4" s="71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20">
        <v>1</v>
      </c>
      <c r="R4" s="10"/>
    </row>
    <row r="5" spans="1:18" s="3" customFormat="1" ht="13.5" thickBot="1">
      <c r="A5" s="21" t="s">
        <v>1</v>
      </c>
      <c r="B5" s="2"/>
      <c r="C5" s="2"/>
      <c r="D5" s="2"/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22" t="s">
        <v>13</v>
      </c>
      <c r="P5" s="22" t="s">
        <v>14</v>
      </c>
      <c r="Q5" s="22" t="s">
        <v>2</v>
      </c>
      <c r="R5" s="10"/>
    </row>
    <row r="6" spans="1:18" s="3" customFormat="1" ht="13.5" thickBot="1">
      <c r="A6" s="21" t="s">
        <v>15</v>
      </c>
      <c r="B6" s="2"/>
      <c r="C6" s="2"/>
      <c r="D6" s="2"/>
      <c r="E6" s="17">
        <f aca="true" t="shared" si="0" ref="E6:Q6">E7+E8</f>
        <v>1771172.05</v>
      </c>
      <c r="F6" s="17">
        <f t="shared" si="0"/>
        <v>2051174.8</v>
      </c>
      <c r="G6" s="17">
        <f t="shared" si="0"/>
        <v>2082282.4100000001</v>
      </c>
      <c r="H6" s="17">
        <f t="shared" si="0"/>
        <v>2016101.73</v>
      </c>
      <c r="I6" s="17">
        <f t="shared" si="0"/>
        <v>2145922.01</v>
      </c>
      <c r="J6" s="17">
        <f t="shared" si="0"/>
        <v>2031663.5399999998</v>
      </c>
      <c r="K6" s="17">
        <f t="shared" si="0"/>
        <v>2265481.5999999996</v>
      </c>
      <c r="L6" s="17">
        <f t="shared" si="0"/>
        <v>2047880.7699999996</v>
      </c>
      <c r="M6" s="17">
        <f t="shared" si="0"/>
        <v>2040004.5799999996</v>
      </c>
      <c r="N6" s="17">
        <f t="shared" si="0"/>
        <v>2013616.9299999997</v>
      </c>
      <c r="O6" s="17">
        <f t="shared" si="0"/>
        <v>1749843.6899999997</v>
      </c>
      <c r="P6" s="17">
        <f t="shared" si="0"/>
        <v>2520903.0199999996</v>
      </c>
      <c r="Q6" s="17">
        <f t="shared" si="0"/>
        <v>22532550.040000003</v>
      </c>
      <c r="R6" s="10"/>
    </row>
    <row r="7" spans="1:18" s="3" customFormat="1" ht="13.5" thickBot="1">
      <c r="A7" s="21" t="s">
        <v>16</v>
      </c>
      <c r="B7" s="2"/>
      <c r="C7" s="2"/>
      <c r="D7" s="2"/>
      <c r="E7" s="17">
        <f>'[1]Plan1'!$B$48</f>
        <v>1771172.05</v>
      </c>
      <c r="F7" s="17">
        <f>'[1]Plan1'!$C$48</f>
        <v>1854315.75</v>
      </c>
      <c r="G7" s="17">
        <f>'[1]Plan1'!$D$48</f>
        <v>1642170.61</v>
      </c>
      <c r="H7" s="17">
        <f>'[1]Plan1'!$E$48</f>
        <v>1715182.3199999998</v>
      </c>
      <c r="I7" s="17">
        <f>'[1]Plan1'!$F$48</f>
        <v>1940383.28</v>
      </c>
      <c r="J7" s="17">
        <f>'[1]Plan1'!$G$48</f>
        <v>1758804.53</v>
      </c>
      <c r="K7" s="17">
        <f>'[1]Plan1'!$H$48</f>
        <v>1987881.0599999998</v>
      </c>
      <c r="L7" s="17">
        <f>'[1]Plan1'!$I$48</f>
        <v>1942512.17</v>
      </c>
      <c r="M7" s="17">
        <f>'[1]Plan1'!$J$48</f>
        <v>1778186.81</v>
      </c>
      <c r="N7" s="17">
        <f>'[1]Plan1'!$K$48</f>
        <v>1797425.35</v>
      </c>
      <c r="O7" s="17">
        <f>'[1]Plan1'!$L$48</f>
        <v>1816339.76</v>
      </c>
      <c r="P7" s="17">
        <f>'[1]Plan1'!$M$48</f>
        <v>2528176.33</v>
      </c>
      <c r="Q7" s="17">
        <f>SUM(E7:P7)</f>
        <v>22532550.020000003</v>
      </c>
      <c r="R7" s="10"/>
    </row>
    <row r="8" spans="1:18" s="3" customFormat="1" ht="13.5" thickBot="1">
      <c r="A8" s="23" t="s">
        <v>17</v>
      </c>
      <c r="B8" s="24"/>
      <c r="C8" s="24"/>
      <c r="D8" s="24"/>
      <c r="E8" s="25">
        <v>0</v>
      </c>
      <c r="F8" s="25">
        <f aca="true" t="shared" si="1" ref="F8:Q8">E6-E97</f>
        <v>196859.05000000005</v>
      </c>
      <c r="G8" s="25">
        <f t="shared" si="1"/>
        <v>440111.80000000005</v>
      </c>
      <c r="H8" s="25">
        <f t="shared" si="1"/>
        <v>300919.41000000015</v>
      </c>
      <c r="I8" s="25">
        <f t="shared" si="1"/>
        <v>205538.72999999998</v>
      </c>
      <c r="J8" s="25">
        <f t="shared" si="1"/>
        <v>272859.0099999998</v>
      </c>
      <c r="K8" s="25">
        <f t="shared" si="1"/>
        <v>277600.5399999998</v>
      </c>
      <c r="L8" s="27">
        <f t="shared" si="1"/>
        <v>105368.59999999963</v>
      </c>
      <c r="M8" s="25">
        <f t="shared" si="1"/>
        <v>261817.76999999955</v>
      </c>
      <c r="N8" s="25">
        <f t="shared" si="1"/>
        <v>216191.5799999996</v>
      </c>
      <c r="O8" s="25">
        <f t="shared" si="1"/>
        <v>-66496.0700000003</v>
      </c>
      <c r="P8" s="25">
        <f t="shared" si="1"/>
        <v>-7273.310000000289</v>
      </c>
      <c r="Q8" s="27">
        <f t="shared" si="1"/>
        <v>0.019999999552965164</v>
      </c>
      <c r="R8" s="10"/>
    </row>
    <row r="9" spans="1:18" s="3" customFormat="1" ht="7.5" customHeight="1" thickBot="1">
      <c r="A9" s="2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  <c r="R9" s="10"/>
    </row>
    <row r="10" spans="1:18" s="3" customFormat="1" ht="13.5" thickBot="1">
      <c r="A10" s="73" t="s">
        <v>31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1"/>
      <c r="R10" s="10"/>
    </row>
    <row r="11" spans="1:19" s="45" customFormat="1" ht="12" thickBot="1">
      <c r="A11" s="7" t="s">
        <v>19</v>
      </c>
      <c r="B11" s="47"/>
      <c r="C11" s="47"/>
      <c r="D11" s="47"/>
      <c r="E11" s="32">
        <f aca="true" t="shared" si="2" ref="E11:Q11">E12+E13+E14</f>
        <v>605670</v>
      </c>
      <c r="F11" s="32">
        <f t="shared" si="2"/>
        <v>505670</v>
      </c>
      <c r="G11" s="32">
        <f t="shared" si="2"/>
        <v>505670</v>
      </c>
      <c r="H11" s="32">
        <f t="shared" si="2"/>
        <v>537170</v>
      </c>
      <c r="I11" s="32">
        <f t="shared" si="2"/>
        <v>537170</v>
      </c>
      <c r="J11" s="32">
        <f t="shared" si="2"/>
        <v>537170</v>
      </c>
      <c r="K11" s="32">
        <f t="shared" si="2"/>
        <v>743420</v>
      </c>
      <c r="L11" s="32">
        <f t="shared" si="2"/>
        <v>537170</v>
      </c>
      <c r="M11" s="32">
        <f t="shared" si="2"/>
        <v>537170</v>
      </c>
      <c r="N11" s="32">
        <f t="shared" si="2"/>
        <v>537170</v>
      </c>
      <c r="O11" s="32">
        <f t="shared" si="2"/>
        <v>537170</v>
      </c>
      <c r="P11" s="32">
        <f t="shared" si="2"/>
        <v>841580</v>
      </c>
      <c r="Q11" s="32">
        <f t="shared" si="2"/>
        <v>6962200</v>
      </c>
      <c r="R11" s="44"/>
      <c r="S11" s="44"/>
    </row>
    <row r="12" spans="1:19" s="40" customFormat="1" ht="13.5" thickBot="1">
      <c r="A12" s="38" t="s">
        <v>21</v>
      </c>
      <c r="B12" s="2"/>
      <c r="C12" s="2"/>
      <c r="D12" s="2"/>
      <c r="E12" s="17">
        <v>590000</v>
      </c>
      <c r="F12" s="17">
        <v>490000</v>
      </c>
      <c r="G12" s="17">
        <v>490000</v>
      </c>
      <c r="H12" s="17">
        <v>520000</v>
      </c>
      <c r="I12" s="17">
        <v>520000</v>
      </c>
      <c r="J12" s="17">
        <v>520000</v>
      </c>
      <c r="K12" s="17">
        <v>720000</v>
      </c>
      <c r="L12" s="17">
        <v>520000</v>
      </c>
      <c r="M12" s="17">
        <v>520000</v>
      </c>
      <c r="N12" s="17">
        <v>520000</v>
      </c>
      <c r="O12" s="17">
        <v>520000</v>
      </c>
      <c r="P12" s="17">
        <v>818150</v>
      </c>
      <c r="Q12" s="17">
        <f>SUM(E12:P12)</f>
        <v>6748150</v>
      </c>
      <c r="R12" s="39"/>
      <c r="S12" s="43"/>
    </row>
    <row r="13" spans="1:19" s="40" customFormat="1" ht="13.5" thickBot="1">
      <c r="A13" s="49" t="s">
        <v>22</v>
      </c>
      <c r="B13" s="50"/>
      <c r="C13" s="50"/>
      <c r="D13" s="50"/>
      <c r="E13" s="17">
        <v>9500</v>
      </c>
      <c r="F13" s="17">
        <v>9500</v>
      </c>
      <c r="G13" s="17">
        <v>9500</v>
      </c>
      <c r="H13" s="17">
        <v>11000</v>
      </c>
      <c r="I13" s="54">
        <v>11000</v>
      </c>
      <c r="J13" s="54">
        <v>11000</v>
      </c>
      <c r="K13" s="54">
        <v>17250</v>
      </c>
      <c r="L13" s="54">
        <v>11000</v>
      </c>
      <c r="M13" s="54">
        <v>11000</v>
      </c>
      <c r="N13" s="54">
        <v>11000</v>
      </c>
      <c r="O13" s="54">
        <v>11000</v>
      </c>
      <c r="P13" s="54">
        <v>17250</v>
      </c>
      <c r="Q13" s="54">
        <f>SUM(E13:P13)</f>
        <v>140000</v>
      </c>
      <c r="R13" s="39"/>
      <c r="S13" s="43"/>
    </row>
    <row r="14" spans="1:19" s="40" customFormat="1" ht="13.5" thickBot="1">
      <c r="A14" s="49" t="s">
        <v>36</v>
      </c>
      <c r="B14" s="50"/>
      <c r="C14" s="50"/>
      <c r="D14" s="50"/>
      <c r="E14" s="17">
        <v>6170</v>
      </c>
      <c r="F14" s="17">
        <v>6170</v>
      </c>
      <c r="G14" s="17">
        <v>6170</v>
      </c>
      <c r="H14" s="17">
        <v>6170</v>
      </c>
      <c r="I14" s="17">
        <v>6170</v>
      </c>
      <c r="J14" s="17">
        <v>6170</v>
      </c>
      <c r="K14" s="17">
        <v>6170</v>
      </c>
      <c r="L14" s="17">
        <v>6170</v>
      </c>
      <c r="M14" s="17">
        <v>6170</v>
      </c>
      <c r="N14" s="17">
        <v>6170</v>
      </c>
      <c r="O14" s="17">
        <v>6170</v>
      </c>
      <c r="P14" s="17">
        <v>6180</v>
      </c>
      <c r="Q14" s="54">
        <f>SUM(E14:P14)</f>
        <v>74050</v>
      </c>
      <c r="R14" s="39"/>
      <c r="S14" s="43"/>
    </row>
    <row r="15" spans="1:18" s="41" customFormat="1" ht="14.25" customHeight="1" thickBot="1">
      <c r="A15" s="55" t="s">
        <v>40</v>
      </c>
      <c r="B15" s="56"/>
      <c r="C15" s="56"/>
      <c r="D15" s="56"/>
      <c r="E15" s="57">
        <f aca="true" t="shared" si="3" ref="E15:Q15">E16</f>
        <v>13250</v>
      </c>
      <c r="F15" s="57">
        <f t="shared" si="3"/>
        <v>13000</v>
      </c>
      <c r="G15" s="57">
        <f t="shared" si="3"/>
        <v>12750</v>
      </c>
      <c r="H15" s="57">
        <f t="shared" si="3"/>
        <v>12500</v>
      </c>
      <c r="I15" s="57">
        <f t="shared" si="3"/>
        <v>12000</v>
      </c>
      <c r="J15" s="57">
        <f t="shared" si="3"/>
        <v>11500</v>
      </c>
      <c r="K15" s="57">
        <f t="shared" si="3"/>
        <v>10750</v>
      </c>
      <c r="L15" s="57">
        <f t="shared" si="3"/>
        <v>9500</v>
      </c>
      <c r="M15" s="57">
        <f t="shared" si="3"/>
        <v>9250</v>
      </c>
      <c r="N15" s="57">
        <f t="shared" si="3"/>
        <v>9000</v>
      </c>
      <c r="O15" s="57">
        <f t="shared" si="3"/>
        <v>8500</v>
      </c>
      <c r="P15" s="57">
        <f t="shared" si="3"/>
        <v>8000</v>
      </c>
      <c r="Q15" s="57">
        <f t="shared" si="3"/>
        <v>130000</v>
      </c>
      <c r="R15" s="39"/>
    </row>
    <row r="16" spans="1:18" s="40" customFormat="1" ht="14.25" customHeight="1" thickBot="1">
      <c r="A16" s="49" t="s">
        <v>23</v>
      </c>
      <c r="B16" s="50"/>
      <c r="C16" s="50"/>
      <c r="D16" s="50"/>
      <c r="E16" s="54">
        <v>13250</v>
      </c>
      <c r="F16" s="54">
        <v>13000</v>
      </c>
      <c r="G16" s="54">
        <v>12750</v>
      </c>
      <c r="H16" s="54">
        <v>12500</v>
      </c>
      <c r="I16" s="54">
        <v>12000</v>
      </c>
      <c r="J16" s="54">
        <v>11500</v>
      </c>
      <c r="K16" s="54">
        <v>10750</v>
      </c>
      <c r="L16" s="54">
        <v>9500</v>
      </c>
      <c r="M16" s="54">
        <v>9250</v>
      </c>
      <c r="N16" s="54">
        <v>9000</v>
      </c>
      <c r="O16" s="54">
        <v>8500</v>
      </c>
      <c r="P16" s="54">
        <v>8000</v>
      </c>
      <c r="Q16" s="54">
        <f>SUM(E16:P16)</f>
        <v>130000</v>
      </c>
      <c r="R16" s="39"/>
    </row>
    <row r="17" spans="1:18" s="6" customFormat="1" ht="13.5" thickBot="1">
      <c r="A17" s="5" t="s">
        <v>20</v>
      </c>
      <c r="B17" s="9"/>
      <c r="C17" s="9"/>
      <c r="D17" s="9"/>
      <c r="E17" s="1">
        <f aca="true" t="shared" si="4" ref="E17:Q17">E18+E19+E20+E21+E22</f>
        <v>466223</v>
      </c>
      <c r="F17" s="1">
        <f t="shared" si="4"/>
        <v>542223</v>
      </c>
      <c r="G17" s="1">
        <f t="shared" si="4"/>
        <v>575223</v>
      </c>
      <c r="H17" s="1">
        <f t="shared" si="4"/>
        <v>576223</v>
      </c>
      <c r="I17" s="1">
        <f t="shared" si="4"/>
        <v>578223</v>
      </c>
      <c r="J17" s="1">
        <f t="shared" si="4"/>
        <v>576223</v>
      </c>
      <c r="K17" s="1">
        <f t="shared" si="4"/>
        <v>578223</v>
      </c>
      <c r="L17" s="1">
        <f t="shared" si="4"/>
        <v>578223</v>
      </c>
      <c r="M17" s="1">
        <f t="shared" si="4"/>
        <v>576223</v>
      </c>
      <c r="N17" s="1">
        <f t="shared" si="4"/>
        <v>611223</v>
      </c>
      <c r="O17" s="1">
        <f t="shared" si="4"/>
        <v>577223</v>
      </c>
      <c r="P17" s="1">
        <f t="shared" si="4"/>
        <v>586947</v>
      </c>
      <c r="Q17" s="1">
        <f t="shared" si="4"/>
        <v>6822400</v>
      </c>
      <c r="R17" s="36"/>
    </row>
    <row r="18" spans="1:18" s="40" customFormat="1" ht="13.5" thickBot="1">
      <c r="A18" s="38" t="s">
        <v>24</v>
      </c>
      <c r="B18" s="2"/>
      <c r="C18" s="2"/>
      <c r="D18" s="2"/>
      <c r="E18" s="17">
        <v>20440</v>
      </c>
      <c r="F18" s="17">
        <v>20440</v>
      </c>
      <c r="G18" s="17">
        <v>20440</v>
      </c>
      <c r="H18" s="17">
        <v>20440</v>
      </c>
      <c r="I18" s="17">
        <v>20440</v>
      </c>
      <c r="J18" s="17">
        <v>20440</v>
      </c>
      <c r="K18" s="17">
        <v>20440</v>
      </c>
      <c r="L18" s="17">
        <v>20440</v>
      </c>
      <c r="M18" s="17">
        <v>20440</v>
      </c>
      <c r="N18" s="17">
        <v>20440</v>
      </c>
      <c r="O18" s="17">
        <v>20440</v>
      </c>
      <c r="P18" s="17">
        <v>20460</v>
      </c>
      <c r="Q18" s="17">
        <f>SUM(E18:P18)</f>
        <v>245300</v>
      </c>
      <c r="R18" s="39"/>
    </row>
    <row r="19" spans="1:19" s="3" customFormat="1" ht="13.5" thickBot="1">
      <c r="A19" s="38" t="s">
        <v>25</v>
      </c>
      <c r="B19" s="2"/>
      <c r="C19" s="2"/>
      <c r="D19" s="2"/>
      <c r="E19" s="17">
        <v>16000</v>
      </c>
      <c r="F19" s="17">
        <v>17000</v>
      </c>
      <c r="G19" s="17">
        <v>15000</v>
      </c>
      <c r="H19" s="17">
        <v>16000</v>
      </c>
      <c r="I19" s="17">
        <v>18000</v>
      </c>
      <c r="J19" s="17">
        <v>16000</v>
      </c>
      <c r="K19" s="17">
        <v>18000</v>
      </c>
      <c r="L19" s="17">
        <v>18000</v>
      </c>
      <c r="M19" s="17">
        <v>16000</v>
      </c>
      <c r="N19" s="17">
        <v>16000</v>
      </c>
      <c r="O19" s="17">
        <v>17000</v>
      </c>
      <c r="P19" s="17">
        <v>24100</v>
      </c>
      <c r="Q19" s="17">
        <f>SUM(E19:P19)</f>
        <v>207100</v>
      </c>
      <c r="R19" s="36"/>
      <c r="S19" s="28"/>
    </row>
    <row r="20" spans="1:19" s="40" customFormat="1" ht="13.5" thickBot="1">
      <c r="A20" s="38" t="s">
        <v>26</v>
      </c>
      <c r="B20" s="2"/>
      <c r="C20" s="2"/>
      <c r="D20" s="2"/>
      <c r="E20" s="17">
        <v>425000</v>
      </c>
      <c r="F20" s="17">
        <v>500000</v>
      </c>
      <c r="G20" s="17">
        <v>535000</v>
      </c>
      <c r="H20" s="17">
        <v>535000</v>
      </c>
      <c r="I20" s="17">
        <v>535000</v>
      </c>
      <c r="J20" s="17">
        <v>535000</v>
      </c>
      <c r="K20" s="17">
        <v>535000</v>
      </c>
      <c r="L20" s="17">
        <v>535000</v>
      </c>
      <c r="M20" s="17">
        <v>535000</v>
      </c>
      <c r="N20" s="17">
        <v>570000</v>
      </c>
      <c r="O20" s="17">
        <v>535000</v>
      </c>
      <c r="P20" s="17">
        <v>537600</v>
      </c>
      <c r="Q20" s="58">
        <f>SUM(E20:P20)</f>
        <v>6312600</v>
      </c>
      <c r="R20" s="39"/>
      <c r="S20" s="43"/>
    </row>
    <row r="21" spans="1:18" s="40" customFormat="1" ht="13.5" thickBot="1">
      <c r="A21" s="38" t="s">
        <v>48</v>
      </c>
      <c r="B21" s="2"/>
      <c r="C21" s="2"/>
      <c r="D21" s="2"/>
      <c r="E21" s="59">
        <v>1675</v>
      </c>
      <c r="F21" s="59">
        <v>1675</v>
      </c>
      <c r="G21" s="59">
        <v>1675</v>
      </c>
      <c r="H21" s="59">
        <v>1675</v>
      </c>
      <c r="I21" s="59">
        <v>1675</v>
      </c>
      <c r="J21" s="59">
        <v>1675</v>
      </c>
      <c r="K21" s="59">
        <v>1675</v>
      </c>
      <c r="L21" s="59">
        <v>1675</v>
      </c>
      <c r="M21" s="59">
        <v>1675</v>
      </c>
      <c r="N21" s="59">
        <v>1675</v>
      </c>
      <c r="O21" s="59">
        <v>1675</v>
      </c>
      <c r="P21" s="59">
        <v>1675</v>
      </c>
      <c r="Q21" s="17">
        <f>SUM(E21:P21)</f>
        <v>20100</v>
      </c>
      <c r="R21" s="39"/>
    </row>
    <row r="22" spans="1:18" s="40" customFormat="1" ht="13.5" thickBot="1">
      <c r="A22" s="38" t="s">
        <v>47</v>
      </c>
      <c r="B22" s="2"/>
      <c r="C22" s="2"/>
      <c r="D22" s="2"/>
      <c r="E22" s="59">
        <v>3108</v>
      </c>
      <c r="F22" s="59">
        <v>3108</v>
      </c>
      <c r="G22" s="59">
        <v>3108</v>
      </c>
      <c r="H22" s="59">
        <v>3108</v>
      </c>
      <c r="I22" s="59">
        <v>3108</v>
      </c>
      <c r="J22" s="59">
        <v>3108</v>
      </c>
      <c r="K22" s="59">
        <v>3108</v>
      </c>
      <c r="L22" s="59">
        <v>3108</v>
      </c>
      <c r="M22" s="59">
        <v>3108</v>
      </c>
      <c r="N22" s="59">
        <v>3108</v>
      </c>
      <c r="O22" s="59">
        <v>3108</v>
      </c>
      <c r="P22" s="59">
        <v>3112</v>
      </c>
      <c r="Q22" s="17">
        <f>SUM(E22:P22)</f>
        <v>37300</v>
      </c>
      <c r="R22" s="39"/>
    </row>
    <row r="23" spans="1:19" s="3" customFormat="1" ht="13.5" thickBot="1">
      <c r="A23" s="7" t="s">
        <v>38</v>
      </c>
      <c r="B23" s="8"/>
      <c r="C23" s="8"/>
      <c r="D23" s="8"/>
      <c r="E23" s="31">
        <f aca="true" t="shared" si="5" ref="E23:Q23">SUM(E24:E47)</f>
        <v>7305</v>
      </c>
      <c r="F23" s="31">
        <f t="shared" si="5"/>
        <v>57305</v>
      </c>
      <c r="G23" s="31">
        <f t="shared" si="5"/>
        <v>167305</v>
      </c>
      <c r="H23" s="31">
        <f t="shared" si="5"/>
        <v>178805</v>
      </c>
      <c r="I23" s="31">
        <f t="shared" si="5"/>
        <v>250805</v>
      </c>
      <c r="J23" s="31">
        <f t="shared" si="5"/>
        <v>130305</v>
      </c>
      <c r="K23" s="31">
        <f t="shared" si="5"/>
        <v>222305</v>
      </c>
      <c r="L23" s="31">
        <f t="shared" si="5"/>
        <v>160305</v>
      </c>
      <c r="M23" s="31">
        <f t="shared" si="5"/>
        <v>212305</v>
      </c>
      <c r="N23" s="31">
        <f t="shared" si="5"/>
        <v>408305</v>
      </c>
      <c r="O23" s="31">
        <f t="shared" si="5"/>
        <v>137855</v>
      </c>
      <c r="P23" s="31">
        <f t="shared" si="5"/>
        <v>467545</v>
      </c>
      <c r="Q23" s="32">
        <f t="shared" si="5"/>
        <v>2400450</v>
      </c>
      <c r="R23" s="29"/>
      <c r="S23" s="28"/>
    </row>
    <row r="24" spans="1:19" s="3" customFormat="1" ht="13.5" thickBot="1">
      <c r="A24" s="38" t="s">
        <v>58</v>
      </c>
      <c r="B24" s="2"/>
      <c r="C24" s="2"/>
      <c r="D24" s="2"/>
      <c r="E24" s="17">
        <v>0</v>
      </c>
      <c r="F24" s="17">
        <v>0</v>
      </c>
      <c r="G24" s="17">
        <v>0</v>
      </c>
      <c r="H24" s="17">
        <v>0</v>
      </c>
      <c r="I24" s="17">
        <v>25000</v>
      </c>
      <c r="J24" s="17">
        <v>0</v>
      </c>
      <c r="K24" s="17">
        <v>0</v>
      </c>
      <c r="L24" s="17">
        <v>0</v>
      </c>
      <c r="M24" s="17">
        <v>0</v>
      </c>
      <c r="N24" s="17">
        <v>25000</v>
      </c>
      <c r="O24" s="17">
        <v>0</v>
      </c>
      <c r="P24" s="17">
        <v>0</v>
      </c>
      <c r="Q24" s="1">
        <f aca="true" t="shared" si="6" ref="Q24:Q31">SUM(E24:P24)</f>
        <v>50000</v>
      </c>
      <c r="R24" s="36"/>
      <c r="S24" s="28"/>
    </row>
    <row r="25" spans="1:19" s="3" customFormat="1" ht="13.5" thickBot="1">
      <c r="A25" s="38" t="s">
        <v>57</v>
      </c>
      <c r="B25" s="2"/>
      <c r="C25" s="2"/>
      <c r="D25" s="2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50000</v>
      </c>
      <c r="P25" s="17">
        <v>50000</v>
      </c>
      <c r="Q25" s="1">
        <f t="shared" si="6"/>
        <v>100000</v>
      </c>
      <c r="R25" s="36"/>
      <c r="S25" s="28"/>
    </row>
    <row r="26" spans="1:18" s="3" customFormat="1" ht="13.5" thickBot="1">
      <c r="A26" s="38" t="s">
        <v>60</v>
      </c>
      <c r="B26" s="2"/>
      <c r="C26" s="2"/>
      <c r="D26" s="2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100</v>
      </c>
      <c r="Q26" s="1">
        <f t="shared" si="6"/>
        <v>100</v>
      </c>
      <c r="R26" s="36"/>
    </row>
    <row r="27" spans="1:18" s="3" customFormat="1" ht="13.5" thickBot="1">
      <c r="A27" s="38" t="s">
        <v>61</v>
      </c>
      <c r="B27" s="2"/>
      <c r="C27" s="2"/>
      <c r="D27" s="2"/>
      <c r="E27" s="17">
        <v>0</v>
      </c>
      <c r="F27" s="17">
        <v>0</v>
      </c>
      <c r="G27" s="17">
        <v>10000</v>
      </c>
      <c r="H27" s="17">
        <v>0</v>
      </c>
      <c r="I27" s="17">
        <v>0</v>
      </c>
      <c r="J27" s="17">
        <v>10000</v>
      </c>
      <c r="K27" s="17">
        <v>0</v>
      </c>
      <c r="L27" s="17">
        <v>0</v>
      </c>
      <c r="M27" s="17">
        <v>10000</v>
      </c>
      <c r="N27" s="17">
        <v>0</v>
      </c>
      <c r="O27" s="17">
        <v>0</v>
      </c>
      <c r="P27" s="17">
        <v>10000</v>
      </c>
      <c r="Q27" s="1">
        <f t="shared" si="6"/>
        <v>40000</v>
      </c>
      <c r="R27" s="36"/>
    </row>
    <row r="28" spans="1:18" s="3" customFormat="1" ht="13.5" thickBot="1">
      <c r="A28" s="38" t="s">
        <v>62</v>
      </c>
      <c r="B28" s="2"/>
      <c r="C28" s="2"/>
      <c r="D28" s="2"/>
      <c r="E28" s="17">
        <v>0</v>
      </c>
      <c r="F28" s="17">
        <v>0</v>
      </c>
      <c r="G28" s="17">
        <v>50000</v>
      </c>
      <c r="H28" s="17">
        <v>0</v>
      </c>
      <c r="I28" s="17">
        <v>50000</v>
      </c>
      <c r="J28" s="17">
        <v>0</v>
      </c>
      <c r="K28" s="17">
        <v>50000</v>
      </c>
      <c r="L28" s="17">
        <v>0</v>
      </c>
      <c r="M28" s="17">
        <v>0</v>
      </c>
      <c r="N28" s="17">
        <v>50000</v>
      </c>
      <c r="O28" s="17">
        <v>0</v>
      </c>
      <c r="P28" s="17">
        <v>0</v>
      </c>
      <c r="Q28" s="1">
        <f t="shared" si="6"/>
        <v>200000</v>
      </c>
      <c r="R28" s="36"/>
    </row>
    <row r="29" spans="1:18" s="3" customFormat="1" ht="13.5" thickBot="1">
      <c r="A29" s="38" t="s">
        <v>63</v>
      </c>
      <c r="B29" s="2"/>
      <c r="C29" s="2"/>
      <c r="D29" s="2"/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50</v>
      </c>
      <c r="Q29" s="1">
        <f t="shared" si="6"/>
        <v>50</v>
      </c>
      <c r="R29" s="36"/>
    </row>
    <row r="30" spans="1:18" s="3" customFormat="1" ht="13.5" thickBot="1">
      <c r="A30" s="38" t="s">
        <v>64</v>
      </c>
      <c r="B30" s="2"/>
      <c r="C30" s="2"/>
      <c r="D30" s="2"/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50</v>
      </c>
      <c r="Q30" s="1">
        <f t="shared" si="6"/>
        <v>50</v>
      </c>
      <c r="R30" s="36"/>
    </row>
    <row r="31" spans="1:18" s="3" customFormat="1" ht="13.5" thickBot="1">
      <c r="A31" s="60" t="s">
        <v>65</v>
      </c>
      <c r="B31" s="2"/>
      <c r="C31" s="2"/>
      <c r="D31" s="2"/>
      <c r="E31" s="17">
        <v>0</v>
      </c>
      <c r="F31" s="17">
        <v>0</v>
      </c>
      <c r="G31" s="17">
        <v>0</v>
      </c>
      <c r="H31" s="17">
        <v>4000</v>
      </c>
      <c r="I31" s="17">
        <v>0</v>
      </c>
      <c r="J31" s="17">
        <v>0</v>
      </c>
      <c r="K31" s="17">
        <v>0</v>
      </c>
      <c r="L31" s="17">
        <v>3000</v>
      </c>
      <c r="M31" s="17">
        <v>0</v>
      </c>
      <c r="N31" s="17">
        <v>0</v>
      </c>
      <c r="O31" s="17">
        <v>0</v>
      </c>
      <c r="P31" s="17">
        <v>0</v>
      </c>
      <c r="Q31" s="1">
        <f t="shared" si="6"/>
        <v>7000</v>
      </c>
      <c r="R31" s="36"/>
    </row>
    <row r="32" spans="1:18" s="3" customFormat="1" ht="13.5" thickBot="1">
      <c r="A32" s="38" t="s">
        <v>66</v>
      </c>
      <c r="B32" s="2"/>
      <c r="C32" s="2"/>
      <c r="D32" s="2"/>
      <c r="E32" s="17">
        <v>0</v>
      </c>
      <c r="F32" s="17">
        <v>0</v>
      </c>
      <c r="G32" s="17">
        <v>0</v>
      </c>
      <c r="H32" s="17">
        <v>0</v>
      </c>
      <c r="I32" s="17">
        <v>10000</v>
      </c>
      <c r="J32" s="17">
        <v>0</v>
      </c>
      <c r="K32" s="17">
        <v>0</v>
      </c>
      <c r="L32" s="17">
        <v>0</v>
      </c>
      <c r="M32" s="17">
        <v>0</v>
      </c>
      <c r="N32" s="17">
        <v>10000</v>
      </c>
      <c r="O32" s="17">
        <v>0</v>
      </c>
      <c r="P32" s="17">
        <v>5000</v>
      </c>
      <c r="Q32" s="1">
        <f>SUM(E32:P32)</f>
        <v>25000</v>
      </c>
      <c r="R32" s="36"/>
    </row>
    <row r="33" spans="1:18" s="3" customFormat="1" ht="13.5" thickBot="1">
      <c r="A33" s="38" t="s">
        <v>67</v>
      </c>
      <c r="B33" s="2"/>
      <c r="C33" s="2"/>
      <c r="D33" s="2"/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3000</v>
      </c>
      <c r="K33" s="17">
        <v>0</v>
      </c>
      <c r="L33" s="17">
        <v>0</v>
      </c>
      <c r="M33" s="17">
        <v>0</v>
      </c>
      <c r="N33" s="17">
        <v>0</v>
      </c>
      <c r="O33" s="17">
        <v>3000</v>
      </c>
      <c r="P33" s="17">
        <v>0</v>
      </c>
      <c r="Q33" s="1">
        <f>SUM(E33:P33)</f>
        <v>6000</v>
      </c>
      <c r="R33" s="36"/>
    </row>
    <row r="34" spans="1:18" s="3" customFormat="1" ht="13.5" thickBot="1">
      <c r="A34" s="38" t="s">
        <v>68</v>
      </c>
      <c r="B34" s="2"/>
      <c r="C34" s="2"/>
      <c r="D34" s="2"/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10000</v>
      </c>
      <c r="K34" s="17">
        <v>0</v>
      </c>
      <c r="L34" s="17">
        <v>0</v>
      </c>
      <c r="M34" s="17">
        <v>0</v>
      </c>
      <c r="N34" s="17">
        <v>0</v>
      </c>
      <c r="O34" s="17">
        <v>9500</v>
      </c>
      <c r="P34" s="17">
        <v>0</v>
      </c>
      <c r="Q34" s="1">
        <f>SUM(E34:P34)</f>
        <v>19500</v>
      </c>
      <c r="R34" s="36"/>
    </row>
    <row r="35" spans="1:18" s="3" customFormat="1" ht="13.5" thickBot="1">
      <c r="A35" s="38" t="s">
        <v>69</v>
      </c>
      <c r="B35" s="2"/>
      <c r="C35" s="2"/>
      <c r="D35" s="2"/>
      <c r="E35" s="17">
        <v>0</v>
      </c>
      <c r="F35" s="17">
        <v>0</v>
      </c>
      <c r="G35" s="17">
        <v>15000</v>
      </c>
      <c r="H35" s="17">
        <v>0</v>
      </c>
      <c r="I35" s="17">
        <v>0</v>
      </c>
      <c r="J35" s="17">
        <v>15000</v>
      </c>
      <c r="K35" s="17">
        <v>0</v>
      </c>
      <c r="L35" s="17">
        <v>0</v>
      </c>
      <c r="M35" s="17">
        <v>15000</v>
      </c>
      <c r="N35" s="17">
        <v>0</v>
      </c>
      <c r="O35" s="17">
        <v>0</v>
      </c>
      <c r="P35" s="17">
        <v>15000</v>
      </c>
      <c r="Q35" s="1">
        <f>SUM(E35:P35)</f>
        <v>60000</v>
      </c>
      <c r="R35" s="36"/>
    </row>
    <row r="36" spans="1:18" s="3" customFormat="1" ht="13.5" thickBot="1">
      <c r="A36" s="38" t="s">
        <v>70</v>
      </c>
      <c r="B36" s="2"/>
      <c r="C36" s="2"/>
      <c r="D36" s="2"/>
      <c r="E36" s="17">
        <v>0</v>
      </c>
      <c r="F36" s="17">
        <v>0</v>
      </c>
      <c r="G36" s="17">
        <v>0</v>
      </c>
      <c r="H36" s="17">
        <v>5000</v>
      </c>
      <c r="I36" s="17">
        <v>0</v>
      </c>
      <c r="J36" s="17">
        <v>0</v>
      </c>
      <c r="K36" s="17">
        <v>0</v>
      </c>
      <c r="L36" s="17">
        <v>5000</v>
      </c>
      <c r="M36" s="17">
        <v>0</v>
      </c>
      <c r="N36" s="17">
        <v>0</v>
      </c>
      <c r="O36" s="17">
        <v>0</v>
      </c>
      <c r="P36" s="17">
        <v>0</v>
      </c>
      <c r="Q36" s="1">
        <f>SUM(E36:P36)</f>
        <v>10000</v>
      </c>
      <c r="R36" s="36"/>
    </row>
    <row r="37" spans="1:19" s="3" customFormat="1" ht="13.5" thickBot="1">
      <c r="A37" s="60" t="s">
        <v>71</v>
      </c>
      <c r="B37" s="8"/>
      <c r="C37" s="8"/>
      <c r="D37" s="8"/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10000</v>
      </c>
      <c r="P37" s="48">
        <v>10000</v>
      </c>
      <c r="Q37" s="32">
        <f aca="true" t="shared" si="7" ref="Q37:Q47">SUM(E37:P37)</f>
        <v>20000</v>
      </c>
      <c r="R37" s="36"/>
      <c r="S37" s="28"/>
    </row>
    <row r="38" spans="1:19" s="3" customFormat="1" ht="13.5" thickBot="1">
      <c r="A38" s="60" t="s">
        <v>72</v>
      </c>
      <c r="B38" s="8"/>
      <c r="C38" s="8"/>
      <c r="D38" s="8"/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10000</v>
      </c>
      <c r="P38" s="48">
        <v>10000</v>
      </c>
      <c r="Q38" s="32">
        <f t="shared" si="7"/>
        <v>20000</v>
      </c>
      <c r="R38" s="36"/>
      <c r="S38" s="28"/>
    </row>
    <row r="39" spans="1:19" s="3" customFormat="1" ht="13.5" thickBot="1">
      <c r="A39" s="60" t="s">
        <v>73</v>
      </c>
      <c r="B39" s="8"/>
      <c r="C39" s="8"/>
      <c r="D39" s="8"/>
      <c r="E39" s="48">
        <v>0</v>
      </c>
      <c r="F39" s="48">
        <v>0</v>
      </c>
      <c r="G39" s="48">
        <v>0</v>
      </c>
      <c r="H39" s="48">
        <v>12500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12500</v>
      </c>
      <c r="O39" s="48">
        <v>0</v>
      </c>
      <c r="P39" s="48">
        <v>0</v>
      </c>
      <c r="Q39" s="32">
        <f t="shared" si="7"/>
        <v>25000</v>
      </c>
      <c r="R39" s="36"/>
      <c r="S39" s="28"/>
    </row>
    <row r="40" spans="1:19" s="3" customFormat="1" ht="13.5" thickBot="1">
      <c r="A40" s="60" t="s">
        <v>74</v>
      </c>
      <c r="B40" s="8"/>
      <c r="C40" s="8"/>
      <c r="D40" s="8"/>
      <c r="E40" s="48">
        <v>0</v>
      </c>
      <c r="F40" s="48">
        <v>0</v>
      </c>
      <c r="G40" s="48">
        <v>0</v>
      </c>
      <c r="H40" s="48">
        <v>100000</v>
      </c>
      <c r="I40" s="48">
        <v>0</v>
      </c>
      <c r="J40" s="48">
        <v>0</v>
      </c>
      <c r="K40" s="48">
        <v>0</v>
      </c>
      <c r="L40" s="48">
        <v>100000</v>
      </c>
      <c r="M40" s="48">
        <v>0</v>
      </c>
      <c r="N40" s="48">
        <v>0</v>
      </c>
      <c r="O40" s="48">
        <v>0</v>
      </c>
      <c r="P40" s="48">
        <v>100000</v>
      </c>
      <c r="Q40" s="32">
        <f t="shared" si="7"/>
        <v>300000</v>
      </c>
      <c r="R40" s="36"/>
      <c r="S40" s="28"/>
    </row>
    <row r="41" spans="1:19" s="3" customFormat="1" ht="13.5" thickBot="1">
      <c r="A41" s="60" t="s">
        <v>75</v>
      </c>
      <c r="B41" s="8"/>
      <c r="C41" s="8"/>
      <c r="D41" s="8"/>
      <c r="E41" s="48">
        <v>0</v>
      </c>
      <c r="F41" s="48">
        <v>0</v>
      </c>
      <c r="G41" s="48">
        <v>0</v>
      </c>
      <c r="H41" s="48">
        <v>0</v>
      </c>
      <c r="I41" s="48">
        <v>8500</v>
      </c>
      <c r="J41" s="48">
        <v>0</v>
      </c>
      <c r="K41" s="48">
        <v>0</v>
      </c>
      <c r="L41" s="48">
        <v>0</v>
      </c>
      <c r="M41" s="48">
        <v>0</v>
      </c>
      <c r="N41" s="48">
        <v>8500</v>
      </c>
      <c r="O41" s="48">
        <v>0</v>
      </c>
      <c r="P41" s="48">
        <v>0</v>
      </c>
      <c r="Q41" s="32">
        <f t="shared" si="7"/>
        <v>17000</v>
      </c>
      <c r="R41" s="36"/>
      <c r="S41" s="28"/>
    </row>
    <row r="42" spans="1:19" s="3" customFormat="1" ht="13.5" thickBot="1">
      <c r="A42" s="60" t="s">
        <v>76</v>
      </c>
      <c r="B42" s="8"/>
      <c r="C42" s="8"/>
      <c r="D42" s="8"/>
      <c r="E42" s="48">
        <v>0</v>
      </c>
      <c r="F42" s="48">
        <v>0</v>
      </c>
      <c r="G42" s="48">
        <v>0</v>
      </c>
      <c r="H42" s="48">
        <v>0</v>
      </c>
      <c r="I42" s="48">
        <v>100000</v>
      </c>
      <c r="J42" s="48">
        <v>0</v>
      </c>
      <c r="K42" s="48">
        <v>0</v>
      </c>
      <c r="L42" s="48">
        <v>0</v>
      </c>
      <c r="M42" s="48">
        <v>100000</v>
      </c>
      <c r="N42" s="48">
        <v>0</v>
      </c>
      <c r="O42" s="48">
        <v>0</v>
      </c>
      <c r="P42" s="48">
        <v>100000</v>
      </c>
      <c r="Q42" s="32">
        <f t="shared" si="7"/>
        <v>300000</v>
      </c>
      <c r="R42" s="36"/>
      <c r="S42" s="28"/>
    </row>
    <row r="43" spans="1:18" s="40" customFormat="1" ht="13.5" thickBot="1">
      <c r="A43" s="38" t="s">
        <v>77</v>
      </c>
      <c r="B43" s="2"/>
      <c r="C43" s="2"/>
      <c r="D43" s="2"/>
      <c r="E43" s="17">
        <v>0</v>
      </c>
      <c r="F43" s="17">
        <v>0</v>
      </c>
      <c r="G43" s="17">
        <v>25000</v>
      </c>
      <c r="H43" s="17">
        <v>0</v>
      </c>
      <c r="I43" s="17">
        <v>0</v>
      </c>
      <c r="J43" s="17">
        <v>25000</v>
      </c>
      <c r="K43" s="17">
        <v>0</v>
      </c>
      <c r="L43" s="17">
        <v>0</v>
      </c>
      <c r="M43" s="17">
        <v>25000</v>
      </c>
      <c r="N43" s="17">
        <v>0</v>
      </c>
      <c r="O43" s="17">
        <v>0</v>
      </c>
      <c r="P43" s="17">
        <v>25000</v>
      </c>
      <c r="Q43" s="1">
        <f t="shared" si="7"/>
        <v>100000</v>
      </c>
      <c r="R43" s="39"/>
    </row>
    <row r="44" spans="1:18" s="40" customFormat="1" ht="13.5" thickBot="1">
      <c r="A44" s="38" t="s">
        <v>78</v>
      </c>
      <c r="B44" s="2"/>
      <c r="C44" s="2"/>
      <c r="D44" s="2"/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115000</v>
      </c>
      <c r="L44" s="17">
        <v>0</v>
      </c>
      <c r="M44" s="17">
        <v>0</v>
      </c>
      <c r="N44" s="17">
        <v>115000</v>
      </c>
      <c r="O44" s="17">
        <v>0</v>
      </c>
      <c r="P44" s="17">
        <v>0</v>
      </c>
      <c r="Q44" s="1">
        <f t="shared" si="7"/>
        <v>230000</v>
      </c>
      <c r="R44" s="39"/>
    </row>
    <row r="45" spans="1:18" s="40" customFormat="1" ht="13.5" thickBot="1">
      <c r="A45" s="38" t="s">
        <v>79</v>
      </c>
      <c r="B45" s="2"/>
      <c r="C45" s="2"/>
      <c r="D45" s="2"/>
      <c r="E45" s="17">
        <v>0</v>
      </c>
      <c r="F45" s="17">
        <v>0</v>
      </c>
      <c r="G45" s="17">
        <v>10000</v>
      </c>
      <c r="H45" s="17">
        <v>0</v>
      </c>
      <c r="I45" s="17">
        <v>0</v>
      </c>
      <c r="J45" s="17">
        <v>10000</v>
      </c>
      <c r="K45" s="17">
        <v>0</v>
      </c>
      <c r="L45" s="17">
        <v>0</v>
      </c>
      <c r="M45" s="17">
        <v>10000</v>
      </c>
      <c r="N45" s="17">
        <v>135000</v>
      </c>
      <c r="O45" s="17">
        <v>0</v>
      </c>
      <c r="P45" s="17">
        <v>135000</v>
      </c>
      <c r="Q45" s="1">
        <f t="shared" si="7"/>
        <v>300000</v>
      </c>
      <c r="R45" s="39"/>
    </row>
    <row r="46" spans="1:18" s="40" customFormat="1" ht="13.5" thickBot="1">
      <c r="A46" s="38" t="s">
        <v>80</v>
      </c>
      <c r="B46" s="2"/>
      <c r="C46" s="2"/>
      <c r="D46" s="2"/>
      <c r="E46" s="17">
        <v>0</v>
      </c>
      <c r="F46" s="17">
        <v>50000</v>
      </c>
      <c r="G46" s="17">
        <v>50000</v>
      </c>
      <c r="H46" s="17">
        <v>50000</v>
      </c>
      <c r="I46" s="17">
        <v>50000</v>
      </c>
      <c r="J46" s="17">
        <v>50000</v>
      </c>
      <c r="K46" s="17">
        <v>50000</v>
      </c>
      <c r="L46" s="17">
        <v>45000</v>
      </c>
      <c r="M46" s="17">
        <v>45000</v>
      </c>
      <c r="N46" s="17">
        <v>45000</v>
      </c>
      <c r="O46" s="17">
        <v>48050</v>
      </c>
      <c r="P46" s="17">
        <v>0</v>
      </c>
      <c r="Q46" s="1">
        <f t="shared" si="7"/>
        <v>483050</v>
      </c>
      <c r="R46" s="39"/>
    </row>
    <row r="47" spans="1:18" s="40" customFormat="1" ht="13.5" thickBot="1">
      <c r="A47" s="38" t="s">
        <v>81</v>
      </c>
      <c r="B47" s="2"/>
      <c r="C47" s="2"/>
      <c r="D47" s="2"/>
      <c r="E47" s="17">
        <v>7305</v>
      </c>
      <c r="F47" s="17">
        <v>7305</v>
      </c>
      <c r="G47" s="17">
        <v>7305</v>
      </c>
      <c r="H47" s="17">
        <v>7305</v>
      </c>
      <c r="I47" s="17">
        <v>7305</v>
      </c>
      <c r="J47" s="17">
        <v>7305</v>
      </c>
      <c r="K47" s="17">
        <v>7305</v>
      </c>
      <c r="L47" s="17">
        <v>7305</v>
      </c>
      <c r="M47" s="17">
        <v>7305</v>
      </c>
      <c r="N47" s="17">
        <v>7305</v>
      </c>
      <c r="O47" s="17">
        <v>7305</v>
      </c>
      <c r="P47" s="17">
        <v>7345</v>
      </c>
      <c r="Q47" s="1">
        <f t="shared" si="7"/>
        <v>87700</v>
      </c>
      <c r="R47" s="39"/>
    </row>
    <row r="48" spans="1:18" s="33" customFormat="1" ht="13.5" thickBot="1">
      <c r="A48" s="55" t="s">
        <v>41</v>
      </c>
      <c r="B48" s="56"/>
      <c r="C48" s="56"/>
      <c r="D48" s="56"/>
      <c r="E48" s="57">
        <f aca="true" t="shared" si="8" ref="E48:Q48">E49</f>
        <v>70000</v>
      </c>
      <c r="F48" s="57">
        <f t="shared" si="8"/>
        <v>69000</v>
      </c>
      <c r="G48" s="57">
        <f t="shared" si="8"/>
        <v>68000</v>
      </c>
      <c r="H48" s="57">
        <f t="shared" si="8"/>
        <v>67000</v>
      </c>
      <c r="I48" s="57">
        <f t="shared" si="8"/>
        <v>66000</v>
      </c>
      <c r="J48" s="57">
        <f t="shared" si="8"/>
        <v>65000</v>
      </c>
      <c r="K48" s="57">
        <f t="shared" si="8"/>
        <v>63000</v>
      </c>
      <c r="L48" s="57">
        <f t="shared" si="8"/>
        <v>62000</v>
      </c>
      <c r="M48" s="57">
        <f t="shared" si="8"/>
        <v>60000</v>
      </c>
      <c r="N48" s="57">
        <f t="shared" si="8"/>
        <v>61000</v>
      </c>
      <c r="O48" s="57">
        <f t="shared" si="8"/>
        <v>60000</v>
      </c>
      <c r="P48" s="57">
        <f t="shared" si="8"/>
        <v>59000</v>
      </c>
      <c r="Q48" s="57">
        <f t="shared" si="8"/>
        <v>770000</v>
      </c>
      <c r="R48" s="35"/>
    </row>
    <row r="49" spans="1:18" s="33" customFormat="1" ht="13.5" thickBot="1">
      <c r="A49" s="38" t="s">
        <v>59</v>
      </c>
      <c r="B49" s="2"/>
      <c r="C49" s="2"/>
      <c r="D49" s="2"/>
      <c r="E49" s="17">
        <v>70000</v>
      </c>
      <c r="F49" s="17">
        <v>69000</v>
      </c>
      <c r="G49" s="17">
        <v>68000</v>
      </c>
      <c r="H49" s="17">
        <v>67000</v>
      </c>
      <c r="I49" s="17">
        <v>66000</v>
      </c>
      <c r="J49" s="17">
        <v>65000</v>
      </c>
      <c r="K49" s="17">
        <v>63000</v>
      </c>
      <c r="L49" s="17">
        <v>62000</v>
      </c>
      <c r="M49" s="17">
        <v>60000</v>
      </c>
      <c r="N49" s="17">
        <v>61000</v>
      </c>
      <c r="O49" s="17">
        <v>60000</v>
      </c>
      <c r="P49" s="17">
        <v>59000</v>
      </c>
      <c r="Q49" s="1">
        <f>SUM(E49:P49)</f>
        <v>770000</v>
      </c>
      <c r="R49" s="35"/>
    </row>
    <row r="50" spans="1:19" s="41" customFormat="1" ht="13.5" thickBot="1">
      <c r="A50" s="61" t="s">
        <v>42</v>
      </c>
      <c r="B50" s="62"/>
      <c r="C50" s="62"/>
      <c r="D50" s="62"/>
      <c r="E50" s="63">
        <f aca="true" t="shared" si="9" ref="E50:P50">E51+E52</f>
        <v>0</v>
      </c>
      <c r="F50" s="63">
        <f t="shared" si="9"/>
        <v>0</v>
      </c>
      <c r="G50" s="63">
        <f t="shared" si="9"/>
        <v>0</v>
      </c>
      <c r="H50" s="63">
        <f t="shared" si="9"/>
        <v>0</v>
      </c>
      <c r="I50" s="63">
        <f t="shared" si="9"/>
        <v>0</v>
      </c>
      <c r="J50" s="63">
        <f t="shared" si="9"/>
        <v>0</v>
      </c>
      <c r="K50" s="63">
        <f t="shared" si="9"/>
        <v>0</v>
      </c>
      <c r="L50" s="63">
        <f t="shared" si="9"/>
        <v>0</v>
      </c>
      <c r="M50" s="63">
        <f t="shared" si="9"/>
        <v>0</v>
      </c>
      <c r="N50" s="63">
        <f t="shared" si="9"/>
        <v>0</v>
      </c>
      <c r="O50" s="63">
        <f t="shared" si="9"/>
        <v>0</v>
      </c>
      <c r="P50" s="63">
        <f t="shared" si="9"/>
        <v>25000</v>
      </c>
      <c r="Q50" s="64">
        <f>SUM(E50:P50)</f>
        <v>25000</v>
      </c>
      <c r="R50" s="39"/>
      <c r="S50" s="42"/>
    </row>
    <row r="51" spans="1:18" s="40" customFormat="1" ht="13.5" thickBot="1">
      <c r="A51" s="65" t="s">
        <v>50</v>
      </c>
      <c r="B51" s="18"/>
      <c r="C51" s="18"/>
      <c r="D51" s="18"/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15000</v>
      </c>
      <c r="Q51" s="64">
        <f>SUM(E51:P51)</f>
        <v>15000</v>
      </c>
      <c r="R51" s="39"/>
    </row>
    <row r="52" spans="1:18" s="40" customFormat="1" ht="13.5" thickBot="1">
      <c r="A52" s="65" t="s">
        <v>51</v>
      </c>
      <c r="B52" s="18"/>
      <c r="C52" s="18"/>
      <c r="D52" s="18"/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10000</v>
      </c>
      <c r="Q52" s="64">
        <f>SUM(E52:P52)</f>
        <v>10000</v>
      </c>
      <c r="R52" s="39"/>
    </row>
    <row r="53" spans="1:18" s="6" customFormat="1" ht="13.5" thickBot="1">
      <c r="A53" s="76" t="s">
        <v>18</v>
      </c>
      <c r="B53" s="77"/>
      <c r="C53" s="77"/>
      <c r="D53" s="78"/>
      <c r="E53" s="30">
        <f aca="true" t="shared" si="10" ref="E53:P53">E11+E15+E17+E23+E48+E50</f>
        <v>1162448</v>
      </c>
      <c r="F53" s="30">
        <f t="shared" si="10"/>
        <v>1187198</v>
      </c>
      <c r="G53" s="30">
        <f t="shared" si="10"/>
        <v>1328948</v>
      </c>
      <c r="H53" s="30">
        <f t="shared" si="10"/>
        <v>1371698</v>
      </c>
      <c r="I53" s="30">
        <f t="shared" si="10"/>
        <v>1444198</v>
      </c>
      <c r="J53" s="30">
        <f t="shared" si="10"/>
        <v>1320198</v>
      </c>
      <c r="K53" s="30">
        <f t="shared" si="10"/>
        <v>1617698</v>
      </c>
      <c r="L53" s="30">
        <f t="shared" si="10"/>
        <v>1347198</v>
      </c>
      <c r="M53" s="30">
        <f t="shared" si="10"/>
        <v>1394948</v>
      </c>
      <c r="N53" s="30">
        <f t="shared" si="10"/>
        <v>1626698</v>
      </c>
      <c r="O53" s="30">
        <f t="shared" si="10"/>
        <v>1320748</v>
      </c>
      <c r="P53" s="30">
        <f t="shared" si="10"/>
        <v>1988072</v>
      </c>
      <c r="Q53" s="30">
        <f>SUM(E53:P53)</f>
        <v>17110050</v>
      </c>
      <c r="R53" s="36"/>
    </row>
    <row r="54" spans="1:18" s="6" customFormat="1" ht="12.75">
      <c r="A54" s="12"/>
      <c r="B54" s="12"/>
      <c r="C54" s="12"/>
      <c r="D54" s="12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36"/>
    </row>
    <row r="55" spans="1:18" s="6" customFormat="1" ht="12.75">
      <c r="A55" s="12"/>
      <c r="B55" s="12"/>
      <c r="C55" s="12"/>
      <c r="D55" s="12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36"/>
    </row>
    <row r="56" spans="1:18" s="6" customFormat="1" ht="12.75">
      <c r="A56" s="12"/>
      <c r="B56" s="12"/>
      <c r="C56" s="12"/>
      <c r="D56" s="12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36"/>
    </row>
    <row r="57" spans="1:18" s="6" customFormat="1" ht="14.25" customHeight="1">
      <c r="A57" s="12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6"/>
    </row>
    <row r="58" spans="1:18" s="41" customFormat="1" ht="13.5" thickBot="1">
      <c r="A58" s="46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13"/>
      <c r="R58" s="39"/>
    </row>
    <row r="59" spans="1:18" s="41" customFormat="1" ht="13.5" thickBot="1">
      <c r="A59" s="7" t="s">
        <v>19</v>
      </c>
      <c r="B59" s="47"/>
      <c r="C59" s="47"/>
      <c r="D59" s="47"/>
      <c r="E59" s="32">
        <f aca="true" t="shared" si="11" ref="E59:P59">E60+E61</f>
        <v>141666</v>
      </c>
      <c r="F59" s="32">
        <f t="shared" si="11"/>
        <v>121666</v>
      </c>
      <c r="G59" s="32">
        <f t="shared" si="11"/>
        <v>121666</v>
      </c>
      <c r="H59" s="32">
        <f t="shared" si="11"/>
        <v>121666</v>
      </c>
      <c r="I59" s="32">
        <f t="shared" si="11"/>
        <v>121666</v>
      </c>
      <c r="J59" s="32">
        <f t="shared" si="11"/>
        <v>121666</v>
      </c>
      <c r="K59" s="32">
        <f t="shared" si="11"/>
        <v>181666</v>
      </c>
      <c r="L59" s="32">
        <f t="shared" si="11"/>
        <v>121666</v>
      </c>
      <c r="M59" s="32">
        <f t="shared" si="11"/>
        <v>121666</v>
      </c>
      <c r="N59" s="32">
        <f t="shared" si="11"/>
        <v>121666</v>
      </c>
      <c r="O59" s="32">
        <f t="shared" si="11"/>
        <v>121670</v>
      </c>
      <c r="P59" s="32">
        <f t="shared" si="11"/>
        <v>196770</v>
      </c>
      <c r="Q59" s="32">
        <f aca="true" t="shared" si="12" ref="Q59:Q71">SUM(E59:P59)</f>
        <v>1615100</v>
      </c>
      <c r="R59" s="39"/>
    </row>
    <row r="60" spans="1:18" s="41" customFormat="1" ht="13.5" thickBot="1">
      <c r="A60" s="38" t="s">
        <v>21</v>
      </c>
      <c r="B60" s="2"/>
      <c r="C60" s="2"/>
      <c r="D60" s="2"/>
      <c r="E60" s="17">
        <v>140000</v>
      </c>
      <c r="F60" s="17">
        <v>120000</v>
      </c>
      <c r="G60" s="17">
        <v>120000</v>
      </c>
      <c r="H60" s="17">
        <v>120000</v>
      </c>
      <c r="I60" s="17">
        <v>120000</v>
      </c>
      <c r="J60" s="17">
        <v>120000</v>
      </c>
      <c r="K60" s="17">
        <v>180000</v>
      </c>
      <c r="L60" s="17">
        <v>120000</v>
      </c>
      <c r="M60" s="17">
        <v>120000</v>
      </c>
      <c r="N60" s="17">
        <v>120000</v>
      </c>
      <c r="O60" s="17">
        <v>120000</v>
      </c>
      <c r="P60" s="17">
        <v>195100</v>
      </c>
      <c r="Q60" s="1">
        <f t="shared" si="12"/>
        <v>1595100</v>
      </c>
      <c r="R60" s="39"/>
    </row>
    <row r="61" spans="1:18" s="41" customFormat="1" ht="13.5" thickBot="1">
      <c r="A61" s="38" t="s">
        <v>37</v>
      </c>
      <c r="B61" s="2"/>
      <c r="C61" s="2"/>
      <c r="D61" s="2"/>
      <c r="E61" s="17">
        <v>1666</v>
      </c>
      <c r="F61" s="17">
        <v>1666</v>
      </c>
      <c r="G61" s="17">
        <v>1666</v>
      </c>
      <c r="H61" s="17">
        <v>1666</v>
      </c>
      <c r="I61" s="17">
        <v>1666</v>
      </c>
      <c r="J61" s="17">
        <v>1666</v>
      </c>
      <c r="K61" s="17">
        <v>1666</v>
      </c>
      <c r="L61" s="17">
        <v>1666</v>
      </c>
      <c r="M61" s="17">
        <v>1666</v>
      </c>
      <c r="N61" s="17">
        <v>1666</v>
      </c>
      <c r="O61" s="17">
        <v>1670</v>
      </c>
      <c r="P61" s="17">
        <v>1670</v>
      </c>
      <c r="Q61" s="1">
        <f t="shared" si="12"/>
        <v>20000</v>
      </c>
      <c r="R61" s="39"/>
    </row>
    <row r="62" spans="1:18" s="41" customFormat="1" ht="13.5" thickBot="1">
      <c r="A62" s="5" t="s">
        <v>33</v>
      </c>
      <c r="B62" s="9"/>
      <c r="C62" s="9"/>
      <c r="D62" s="9"/>
      <c r="E62" s="1">
        <f aca="true" t="shared" si="13" ref="E62:P62">E63+E64+E65+E66</f>
        <v>180833</v>
      </c>
      <c r="F62" s="1">
        <f t="shared" si="13"/>
        <v>217833</v>
      </c>
      <c r="G62" s="1">
        <f t="shared" si="13"/>
        <v>217833</v>
      </c>
      <c r="H62" s="1">
        <f t="shared" si="13"/>
        <v>217833</v>
      </c>
      <c r="I62" s="1">
        <f t="shared" si="13"/>
        <v>217833</v>
      </c>
      <c r="J62" s="1">
        <f t="shared" si="13"/>
        <v>217833</v>
      </c>
      <c r="K62" s="1">
        <f t="shared" si="13"/>
        <v>217833</v>
      </c>
      <c r="L62" s="1">
        <f t="shared" si="13"/>
        <v>217833</v>
      </c>
      <c r="M62" s="1">
        <f t="shared" si="13"/>
        <v>217833</v>
      </c>
      <c r="N62" s="1">
        <f t="shared" si="13"/>
        <v>217833</v>
      </c>
      <c r="O62" s="1">
        <f t="shared" si="13"/>
        <v>217833</v>
      </c>
      <c r="P62" s="1">
        <f t="shared" si="13"/>
        <v>220537</v>
      </c>
      <c r="Q62" s="1">
        <f t="shared" si="12"/>
        <v>2579700</v>
      </c>
      <c r="R62" s="39"/>
    </row>
    <row r="63" spans="1:18" s="40" customFormat="1" ht="13.5" thickBot="1">
      <c r="A63" s="38" t="s">
        <v>34</v>
      </c>
      <c r="B63" s="2"/>
      <c r="C63" s="2"/>
      <c r="D63" s="2"/>
      <c r="E63" s="17">
        <v>100000</v>
      </c>
      <c r="F63" s="17">
        <v>137000</v>
      </c>
      <c r="G63" s="17">
        <v>137000</v>
      </c>
      <c r="H63" s="17">
        <v>137000</v>
      </c>
      <c r="I63" s="17">
        <v>137000</v>
      </c>
      <c r="J63" s="17">
        <v>137000</v>
      </c>
      <c r="K63" s="17">
        <v>137000</v>
      </c>
      <c r="L63" s="17">
        <v>137000</v>
      </c>
      <c r="M63" s="17">
        <v>137000</v>
      </c>
      <c r="N63" s="17">
        <v>137000</v>
      </c>
      <c r="O63" s="17">
        <v>137000</v>
      </c>
      <c r="P63" s="17">
        <v>136250</v>
      </c>
      <c r="Q63" s="1">
        <f t="shared" si="12"/>
        <v>1606250</v>
      </c>
      <c r="R63" s="39"/>
    </row>
    <row r="64" spans="1:18" s="40" customFormat="1" ht="13.5" thickBot="1">
      <c r="A64" s="38" t="s">
        <v>44</v>
      </c>
      <c r="B64" s="2"/>
      <c r="C64" s="2"/>
      <c r="D64" s="2"/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50</v>
      </c>
      <c r="Q64" s="1">
        <f t="shared" si="12"/>
        <v>50</v>
      </c>
      <c r="R64" s="39"/>
    </row>
    <row r="65" spans="1:18" s="40" customFormat="1" ht="13.5" thickBot="1">
      <c r="A65" s="38" t="s">
        <v>49</v>
      </c>
      <c r="B65" s="2"/>
      <c r="C65" s="2"/>
      <c r="D65" s="2"/>
      <c r="E65" s="17">
        <v>833</v>
      </c>
      <c r="F65" s="17">
        <v>833</v>
      </c>
      <c r="G65" s="17">
        <v>833</v>
      </c>
      <c r="H65" s="17">
        <v>833</v>
      </c>
      <c r="I65" s="17">
        <v>833</v>
      </c>
      <c r="J65" s="17">
        <v>833</v>
      </c>
      <c r="K65" s="17">
        <v>833</v>
      </c>
      <c r="L65" s="17">
        <v>833</v>
      </c>
      <c r="M65" s="17">
        <v>833</v>
      </c>
      <c r="N65" s="17">
        <v>833</v>
      </c>
      <c r="O65" s="17">
        <v>833</v>
      </c>
      <c r="P65" s="17">
        <v>837</v>
      </c>
      <c r="Q65" s="1">
        <f t="shared" si="12"/>
        <v>10000</v>
      </c>
      <c r="R65" s="39"/>
    </row>
    <row r="66" spans="1:18" s="40" customFormat="1" ht="13.5" thickBot="1">
      <c r="A66" s="38" t="s">
        <v>45</v>
      </c>
      <c r="B66" s="2"/>
      <c r="C66" s="2"/>
      <c r="D66" s="2"/>
      <c r="E66" s="17">
        <v>80000</v>
      </c>
      <c r="F66" s="17">
        <v>80000</v>
      </c>
      <c r="G66" s="17">
        <v>80000</v>
      </c>
      <c r="H66" s="17">
        <v>80000</v>
      </c>
      <c r="I66" s="17">
        <v>80000</v>
      </c>
      <c r="J66" s="17">
        <v>80000</v>
      </c>
      <c r="K66" s="17">
        <v>80000</v>
      </c>
      <c r="L66" s="17">
        <v>80000</v>
      </c>
      <c r="M66" s="17">
        <v>80000</v>
      </c>
      <c r="N66" s="17">
        <v>80000</v>
      </c>
      <c r="O66" s="17">
        <v>80000</v>
      </c>
      <c r="P66" s="17">
        <v>83400</v>
      </c>
      <c r="Q66" s="1">
        <f t="shared" si="12"/>
        <v>963400</v>
      </c>
      <c r="R66" s="39"/>
    </row>
    <row r="67" spans="1:18" s="40" customFormat="1" ht="13.5" thickBot="1">
      <c r="A67" s="7" t="s">
        <v>35</v>
      </c>
      <c r="B67" s="8"/>
      <c r="C67" s="8"/>
      <c r="D67" s="8"/>
      <c r="E67" s="1">
        <f aca="true" t="shared" si="14" ref="E67:Q67">E68+E69+E70</f>
        <v>500</v>
      </c>
      <c r="F67" s="1">
        <f t="shared" si="14"/>
        <v>500</v>
      </c>
      <c r="G67" s="1">
        <f t="shared" si="14"/>
        <v>29050</v>
      </c>
      <c r="H67" s="1">
        <f t="shared" si="14"/>
        <v>500</v>
      </c>
      <c r="I67" s="1">
        <f t="shared" si="14"/>
        <v>500</v>
      </c>
      <c r="J67" s="1">
        <f t="shared" si="14"/>
        <v>500</v>
      </c>
      <c r="K67" s="1">
        <f t="shared" si="14"/>
        <v>54050</v>
      </c>
      <c r="L67" s="1">
        <f t="shared" si="14"/>
        <v>500</v>
      </c>
      <c r="M67" s="1">
        <f t="shared" si="14"/>
        <v>500</v>
      </c>
      <c r="N67" s="1">
        <f t="shared" si="14"/>
        <v>25050</v>
      </c>
      <c r="O67" s="1">
        <f t="shared" si="14"/>
        <v>8000</v>
      </c>
      <c r="P67" s="1">
        <f t="shared" si="14"/>
        <v>8050</v>
      </c>
      <c r="Q67" s="1">
        <f t="shared" si="14"/>
        <v>127700</v>
      </c>
      <c r="R67" s="39"/>
    </row>
    <row r="68" spans="1:18" s="40" customFormat="1" ht="13.5" thickBot="1">
      <c r="A68" s="38" t="s">
        <v>52</v>
      </c>
      <c r="B68" s="2"/>
      <c r="C68" s="2"/>
      <c r="D68" s="2"/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7500</v>
      </c>
      <c r="P68" s="17">
        <v>7550</v>
      </c>
      <c r="Q68" s="1">
        <f t="shared" si="12"/>
        <v>15050</v>
      </c>
      <c r="R68" s="39"/>
    </row>
    <row r="69" spans="1:18" s="40" customFormat="1" ht="13.5" thickBot="1">
      <c r="A69" s="38" t="s">
        <v>53</v>
      </c>
      <c r="B69" s="2"/>
      <c r="C69" s="2"/>
      <c r="D69" s="2"/>
      <c r="E69" s="17">
        <v>0</v>
      </c>
      <c r="F69" s="17">
        <v>0</v>
      </c>
      <c r="G69" s="17">
        <v>25000</v>
      </c>
      <c r="H69" s="17">
        <v>0</v>
      </c>
      <c r="I69" s="17">
        <v>0</v>
      </c>
      <c r="J69" s="17"/>
      <c r="K69" s="17">
        <v>50000</v>
      </c>
      <c r="L69" s="17">
        <v>0</v>
      </c>
      <c r="M69" s="17">
        <v>0</v>
      </c>
      <c r="N69" s="17">
        <v>21000</v>
      </c>
      <c r="O69" s="17">
        <v>0</v>
      </c>
      <c r="P69" s="17">
        <v>0</v>
      </c>
      <c r="Q69" s="1">
        <f t="shared" si="12"/>
        <v>96000</v>
      </c>
      <c r="R69" s="39"/>
    </row>
    <row r="70" spans="1:18" s="40" customFormat="1" ht="13.5" thickBot="1">
      <c r="A70" s="53" t="s">
        <v>54</v>
      </c>
      <c r="B70" s="2"/>
      <c r="C70" s="2"/>
      <c r="D70" s="2"/>
      <c r="E70" s="17">
        <v>500</v>
      </c>
      <c r="F70" s="17">
        <v>500</v>
      </c>
      <c r="G70" s="17">
        <v>4050</v>
      </c>
      <c r="H70" s="17">
        <v>500</v>
      </c>
      <c r="I70" s="17">
        <v>500</v>
      </c>
      <c r="J70" s="17">
        <v>500</v>
      </c>
      <c r="K70" s="17">
        <v>4050</v>
      </c>
      <c r="L70" s="17">
        <v>500</v>
      </c>
      <c r="M70" s="17">
        <v>500</v>
      </c>
      <c r="N70" s="17">
        <v>4050</v>
      </c>
      <c r="O70" s="17">
        <v>500</v>
      </c>
      <c r="P70" s="17">
        <v>500</v>
      </c>
      <c r="Q70" s="1">
        <f t="shared" si="12"/>
        <v>16650</v>
      </c>
      <c r="R70" s="39"/>
    </row>
    <row r="71" spans="1:18" s="40" customFormat="1" ht="13.5" thickBot="1">
      <c r="A71" s="81" t="s">
        <v>18</v>
      </c>
      <c r="B71" s="82"/>
      <c r="C71" s="82"/>
      <c r="D71" s="83"/>
      <c r="E71" s="1">
        <f aca="true" t="shared" si="15" ref="E71:P71">E59+E62+E67</f>
        <v>322999</v>
      </c>
      <c r="F71" s="1">
        <f t="shared" si="15"/>
        <v>339999</v>
      </c>
      <c r="G71" s="1">
        <f t="shared" si="15"/>
        <v>368549</v>
      </c>
      <c r="H71" s="1">
        <f t="shared" si="15"/>
        <v>339999</v>
      </c>
      <c r="I71" s="1">
        <f t="shared" si="15"/>
        <v>339999</v>
      </c>
      <c r="J71" s="1">
        <f t="shared" si="15"/>
        <v>339999</v>
      </c>
      <c r="K71" s="1">
        <f t="shared" si="15"/>
        <v>453549</v>
      </c>
      <c r="L71" s="1">
        <f t="shared" si="15"/>
        <v>339999</v>
      </c>
      <c r="M71" s="1">
        <f t="shared" si="15"/>
        <v>339999</v>
      </c>
      <c r="N71" s="1">
        <f t="shared" si="15"/>
        <v>364549</v>
      </c>
      <c r="O71" s="1">
        <f t="shared" si="15"/>
        <v>347503</v>
      </c>
      <c r="P71" s="1">
        <f t="shared" si="15"/>
        <v>425357</v>
      </c>
      <c r="Q71" s="1">
        <f t="shared" si="12"/>
        <v>4322500</v>
      </c>
      <c r="R71" s="39"/>
    </row>
    <row r="72" spans="1:18" s="6" customFormat="1" ht="14.25" customHeight="1">
      <c r="A72" s="12"/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36"/>
    </row>
    <row r="73" spans="1:18" s="6" customFormat="1" ht="14.25" customHeight="1">
      <c r="A73" s="12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36"/>
    </row>
    <row r="74" spans="1:18" s="6" customFormat="1" ht="12" customHeight="1">
      <c r="A74" s="12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36"/>
    </row>
    <row r="75" spans="1:18" s="6" customFormat="1" ht="12" customHeight="1">
      <c r="A75" s="12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36"/>
    </row>
    <row r="76" spans="1:18" s="6" customFormat="1" ht="12" customHeight="1">
      <c r="A76" s="12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36"/>
    </row>
    <row r="77" spans="1:18" s="6" customFormat="1" ht="12" customHeight="1">
      <c r="A77" s="12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36"/>
    </row>
    <row r="78" spans="1:18" s="6" customFormat="1" ht="12" customHeight="1">
      <c r="A78" s="12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36"/>
    </row>
    <row r="79" spans="1:18" s="6" customFormat="1" ht="12" customHeight="1">
      <c r="A79" s="12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36"/>
    </row>
    <row r="80" spans="1:18" s="6" customFormat="1" ht="12" customHeight="1">
      <c r="A80" s="12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36"/>
    </row>
    <row r="81" spans="1:18" s="6" customFormat="1" ht="12" customHeight="1">
      <c r="A81" s="12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36"/>
    </row>
    <row r="82" spans="1:18" s="6" customFormat="1" ht="13.5" thickBot="1">
      <c r="A82" s="46" t="s">
        <v>46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13"/>
      <c r="R82" s="36"/>
    </row>
    <row r="83" spans="1:18" s="6" customFormat="1" ht="13.5" thickBot="1">
      <c r="A83" s="7" t="s">
        <v>19</v>
      </c>
      <c r="B83" s="47"/>
      <c r="C83" s="47"/>
      <c r="D83" s="47"/>
      <c r="E83" s="32">
        <f aca="true" t="shared" si="16" ref="E83:P83">E84+E85</f>
        <v>60000</v>
      </c>
      <c r="F83" s="32">
        <f t="shared" si="16"/>
        <v>55000</v>
      </c>
      <c r="G83" s="32">
        <f t="shared" si="16"/>
        <v>55000</v>
      </c>
      <c r="H83" s="32">
        <f t="shared" si="16"/>
        <v>60000</v>
      </c>
      <c r="I83" s="32">
        <f t="shared" si="16"/>
        <v>60000</v>
      </c>
      <c r="J83" s="32">
        <f t="shared" si="16"/>
        <v>65000</v>
      </c>
      <c r="K83" s="32">
        <f t="shared" si="16"/>
        <v>60000</v>
      </c>
      <c r="L83" s="32">
        <f t="shared" si="16"/>
        <v>60000</v>
      </c>
      <c r="M83" s="32">
        <f t="shared" si="16"/>
        <v>60000</v>
      </c>
      <c r="N83" s="32">
        <f t="shared" si="16"/>
        <v>60000</v>
      </c>
      <c r="O83" s="32">
        <f t="shared" si="16"/>
        <v>60000</v>
      </c>
      <c r="P83" s="32">
        <f t="shared" si="16"/>
        <v>65050</v>
      </c>
      <c r="Q83" s="32">
        <f aca="true" t="shared" si="17" ref="Q83:Q95">SUM(E83:P83)</f>
        <v>720050</v>
      </c>
      <c r="R83" s="36"/>
    </row>
    <row r="84" spans="1:18" s="6" customFormat="1" ht="13.5" thickBot="1">
      <c r="A84" s="38" t="s">
        <v>21</v>
      </c>
      <c r="B84" s="2"/>
      <c r="C84" s="2"/>
      <c r="D84" s="2"/>
      <c r="E84" s="17">
        <v>60000</v>
      </c>
      <c r="F84" s="17">
        <v>55000</v>
      </c>
      <c r="G84" s="17">
        <v>55000</v>
      </c>
      <c r="H84" s="17">
        <v>60000</v>
      </c>
      <c r="I84" s="17">
        <v>60000</v>
      </c>
      <c r="J84" s="17">
        <v>65000</v>
      </c>
      <c r="K84" s="17">
        <v>60000</v>
      </c>
      <c r="L84" s="17">
        <v>60000</v>
      </c>
      <c r="M84" s="17">
        <v>60000</v>
      </c>
      <c r="N84" s="17">
        <v>60000</v>
      </c>
      <c r="O84" s="17">
        <v>60000</v>
      </c>
      <c r="P84" s="17">
        <v>65000</v>
      </c>
      <c r="Q84" s="1">
        <f t="shared" si="17"/>
        <v>720000</v>
      </c>
      <c r="R84" s="36"/>
    </row>
    <row r="85" spans="1:18" s="41" customFormat="1" ht="13.5" thickBot="1">
      <c r="A85" s="38" t="s">
        <v>37</v>
      </c>
      <c r="B85" s="2"/>
      <c r="C85" s="2"/>
      <c r="D85" s="2"/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50</v>
      </c>
      <c r="Q85" s="1">
        <f t="shared" si="17"/>
        <v>50</v>
      </c>
      <c r="R85" s="39"/>
    </row>
    <row r="86" spans="1:18" s="6" customFormat="1" ht="13.5" thickBot="1">
      <c r="A86" s="5" t="s">
        <v>33</v>
      </c>
      <c r="B86" s="9"/>
      <c r="C86" s="9"/>
      <c r="D86" s="9"/>
      <c r="E86" s="1">
        <f aca="true" t="shared" si="18" ref="E86:P86">E87+E88+E89+E90</f>
        <v>28866</v>
      </c>
      <c r="F86" s="1">
        <f t="shared" si="18"/>
        <v>28866</v>
      </c>
      <c r="G86" s="1">
        <f t="shared" si="18"/>
        <v>28866</v>
      </c>
      <c r="H86" s="1">
        <f t="shared" si="18"/>
        <v>28866</v>
      </c>
      <c r="I86" s="1">
        <f t="shared" si="18"/>
        <v>28866</v>
      </c>
      <c r="J86" s="1">
        <f t="shared" si="18"/>
        <v>28866</v>
      </c>
      <c r="K86" s="1">
        <f t="shared" si="18"/>
        <v>28866</v>
      </c>
      <c r="L86" s="1">
        <f t="shared" si="18"/>
        <v>28866</v>
      </c>
      <c r="M86" s="1">
        <f t="shared" si="18"/>
        <v>28866</v>
      </c>
      <c r="N86" s="1">
        <f t="shared" si="18"/>
        <v>28866</v>
      </c>
      <c r="O86" s="1">
        <f t="shared" si="18"/>
        <v>28866</v>
      </c>
      <c r="P86" s="1">
        <f t="shared" si="18"/>
        <v>29374</v>
      </c>
      <c r="Q86" s="1">
        <f t="shared" si="17"/>
        <v>346900</v>
      </c>
      <c r="R86" s="36"/>
    </row>
    <row r="87" spans="1:18" s="3" customFormat="1" ht="13.5" thickBot="1">
      <c r="A87" s="38" t="s">
        <v>34</v>
      </c>
      <c r="B87" s="2"/>
      <c r="C87" s="2"/>
      <c r="D87" s="2"/>
      <c r="E87" s="17">
        <v>24700</v>
      </c>
      <c r="F87" s="17">
        <v>24700</v>
      </c>
      <c r="G87" s="17">
        <v>24700</v>
      </c>
      <c r="H87" s="17">
        <v>24700</v>
      </c>
      <c r="I87" s="17">
        <v>24700</v>
      </c>
      <c r="J87" s="17">
        <v>24700</v>
      </c>
      <c r="K87" s="17">
        <v>24700</v>
      </c>
      <c r="L87" s="17">
        <v>24700</v>
      </c>
      <c r="M87" s="17">
        <v>24700</v>
      </c>
      <c r="N87" s="17">
        <v>24700</v>
      </c>
      <c r="O87" s="17">
        <v>24700</v>
      </c>
      <c r="P87" s="17">
        <v>25150</v>
      </c>
      <c r="Q87" s="1">
        <f t="shared" si="17"/>
        <v>296850</v>
      </c>
      <c r="R87" s="36"/>
    </row>
    <row r="88" spans="1:18" s="3" customFormat="1" ht="13.5" thickBot="1">
      <c r="A88" s="38" t="s">
        <v>44</v>
      </c>
      <c r="B88" s="2"/>
      <c r="C88" s="2"/>
      <c r="D88" s="2"/>
      <c r="E88" s="17">
        <v>3333</v>
      </c>
      <c r="F88" s="17">
        <v>3333</v>
      </c>
      <c r="G88" s="17">
        <v>3333</v>
      </c>
      <c r="H88" s="17">
        <v>3333</v>
      </c>
      <c r="I88" s="17">
        <v>3333</v>
      </c>
      <c r="J88" s="17">
        <v>3333</v>
      </c>
      <c r="K88" s="17">
        <v>3333</v>
      </c>
      <c r="L88" s="17">
        <v>3333</v>
      </c>
      <c r="M88" s="17">
        <v>3333</v>
      </c>
      <c r="N88" s="17">
        <v>3333</v>
      </c>
      <c r="O88" s="17">
        <v>3333</v>
      </c>
      <c r="P88" s="17">
        <v>3337</v>
      </c>
      <c r="Q88" s="1">
        <f t="shared" si="17"/>
        <v>40000</v>
      </c>
      <c r="R88" s="36"/>
    </row>
    <row r="89" spans="1:18" s="3" customFormat="1" ht="13.5" thickBot="1">
      <c r="A89" s="38" t="s">
        <v>49</v>
      </c>
      <c r="B89" s="2"/>
      <c r="C89" s="2"/>
      <c r="D89" s="2"/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50</v>
      </c>
      <c r="Q89" s="1">
        <f>SUM(E89:P89)</f>
        <v>50</v>
      </c>
      <c r="R89" s="36"/>
    </row>
    <row r="90" spans="1:18" s="3" customFormat="1" ht="13.5" thickBot="1">
      <c r="A90" s="38" t="s">
        <v>45</v>
      </c>
      <c r="B90" s="2"/>
      <c r="C90" s="2"/>
      <c r="D90" s="2"/>
      <c r="E90" s="17">
        <v>833</v>
      </c>
      <c r="F90" s="17">
        <v>833</v>
      </c>
      <c r="G90" s="17">
        <v>833</v>
      </c>
      <c r="H90" s="17">
        <v>833</v>
      </c>
      <c r="I90" s="17">
        <v>833</v>
      </c>
      <c r="J90" s="17">
        <v>833</v>
      </c>
      <c r="K90" s="17">
        <v>833</v>
      </c>
      <c r="L90" s="17">
        <v>833</v>
      </c>
      <c r="M90" s="17">
        <v>833</v>
      </c>
      <c r="N90" s="17">
        <v>833</v>
      </c>
      <c r="O90" s="17">
        <v>833</v>
      </c>
      <c r="P90" s="17">
        <v>837</v>
      </c>
      <c r="Q90" s="1">
        <f t="shared" si="17"/>
        <v>10000</v>
      </c>
      <c r="R90" s="36"/>
    </row>
    <row r="91" spans="1:18" s="3" customFormat="1" ht="13.5" thickBot="1">
      <c r="A91" s="7" t="s">
        <v>35</v>
      </c>
      <c r="B91" s="8"/>
      <c r="C91" s="8"/>
      <c r="D91" s="8"/>
      <c r="E91" s="1">
        <f aca="true" t="shared" si="19" ref="E91:P91">E92+E93+E94</f>
        <v>0</v>
      </c>
      <c r="F91" s="1">
        <f t="shared" si="19"/>
        <v>0</v>
      </c>
      <c r="G91" s="1">
        <f t="shared" si="19"/>
        <v>0</v>
      </c>
      <c r="H91" s="1">
        <f t="shared" si="19"/>
        <v>10000</v>
      </c>
      <c r="I91" s="1">
        <f t="shared" si="19"/>
        <v>0</v>
      </c>
      <c r="J91" s="1">
        <f t="shared" si="19"/>
        <v>0</v>
      </c>
      <c r="K91" s="1">
        <f t="shared" si="19"/>
        <v>0</v>
      </c>
      <c r="L91" s="1">
        <f t="shared" si="19"/>
        <v>10000</v>
      </c>
      <c r="M91" s="1">
        <f t="shared" si="19"/>
        <v>0</v>
      </c>
      <c r="N91" s="1">
        <f t="shared" si="19"/>
        <v>0</v>
      </c>
      <c r="O91" s="1">
        <f t="shared" si="19"/>
        <v>0</v>
      </c>
      <c r="P91" s="1">
        <f t="shared" si="19"/>
        <v>13050</v>
      </c>
      <c r="Q91" s="1">
        <f t="shared" si="17"/>
        <v>33050</v>
      </c>
      <c r="R91" s="36"/>
    </row>
    <row r="92" spans="1:18" s="40" customFormat="1" ht="13.5" thickBot="1">
      <c r="A92" s="38" t="s">
        <v>82</v>
      </c>
      <c r="B92" s="2"/>
      <c r="C92" s="2"/>
      <c r="D92" s="2"/>
      <c r="E92" s="48">
        <v>0</v>
      </c>
      <c r="F92" s="48">
        <v>0</v>
      </c>
      <c r="G92" s="48">
        <v>0</v>
      </c>
      <c r="H92" s="48">
        <v>10000</v>
      </c>
      <c r="I92" s="48">
        <v>0</v>
      </c>
      <c r="J92" s="48">
        <v>0</v>
      </c>
      <c r="K92" s="48">
        <v>0</v>
      </c>
      <c r="L92" s="48">
        <v>10000</v>
      </c>
      <c r="M92" s="48">
        <v>0</v>
      </c>
      <c r="N92" s="48">
        <v>0</v>
      </c>
      <c r="O92" s="48">
        <v>0</v>
      </c>
      <c r="P92" s="48">
        <v>10000</v>
      </c>
      <c r="Q92" s="1">
        <f t="shared" si="17"/>
        <v>30000</v>
      </c>
      <c r="R92" s="39"/>
    </row>
    <row r="93" spans="1:18" s="3" customFormat="1" ht="13.5" thickBot="1">
      <c r="A93" s="38" t="s">
        <v>55</v>
      </c>
      <c r="B93" s="2"/>
      <c r="C93" s="2"/>
      <c r="D93" s="2"/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50</v>
      </c>
      <c r="Q93" s="1">
        <f t="shared" si="17"/>
        <v>50</v>
      </c>
      <c r="R93" s="36"/>
    </row>
    <row r="94" spans="1:18" s="3" customFormat="1" ht="13.5" thickBot="1">
      <c r="A94" s="38" t="s">
        <v>56</v>
      </c>
      <c r="B94" s="2"/>
      <c r="C94" s="2"/>
      <c r="D94" s="2"/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3000</v>
      </c>
      <c r="Q94" s="1">
        <f t="shared" si="17"/>
        <v>3000</v>
      </c>
      <c r="R94" s="36"/>
    </row>
    <row r="95" spans="1:18" s="3" customFormat="1" ht="13.5" thickBot="1">
      <c r="A95" s="81" t="s">
        <v>18</v>
      </c>
      <c r="B95" s="82"/>
      <c r="C95" s="82"/>
      <c r="D95" s="83"/>
      <c r="E95" s="1">
        <f aca="true" t="shared" si="20" ref="E95:P95">E83+E86+E91</f>
        <v>88866</v>
      </c>
      <c r="F95" s="1">
        <f t="shared" si="20"/>
        <v>83866</v>
      </c>
      <c r="G95" s="1">
        <f t="shared" si="20"/>
        <v>83866</v>
      </c>
      <c r="H95" s="1">
        <f t="shared" si="20"/>
        <v>98866</v>
      </c>
      <c r="I95" s="1">
        <f t="shared" si="20"/>
        <v>88866</v>
      </c>
      <c r="J95" s="1">
        <f t="shared" si="20"/>
        <v>93866</v>
      </c>
      <c r="K95" s="1">
        <f t="shared" si="20"/>
        <v>88866</v>
      </c>
      <c r="L95" s="1">
        <f t="shared" si="20"/>
        <v>98866</v>
      </c>
      <c r="M95" s="1">
        <f t="shared" si="20"/>
        <v>88866</v>
      </c>
      <c r="N95" s="1">
        <f t="shared" si="20"/>
        <v>88866</v>
      </c>
      <c r="O95" s="1">
        <f t="shared" si="20"/>
        <v>88866</v>
      </c>
      <c r="P95" s="1">
        <f t="shared" si="20"/>
        <v>107474</v>
      </c>
      <c r="Q95" s="1">
        <f t="shared" si="17"/>
        <v>1100000</v>
      </c>
      <c r="R95" s="36"/>
    </row>
    <row r="96" spans="1:18" s="4" customFormat="1" ht="6.75" customHeight="1" thickBot="1">
      <c r="A96" s="49"/>
      <c r="B96" s="50"/>
      <c r="C96" s="50"/>
      <c r="D96" s="5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2"/>
      <c r="R96" s="37"/>
    </row>
    <row r="97" spans="1:18" s="11" customFormat="1" ht="13.5" thickBot="1">
      <c r="A97" s="49" t="s">
        <v>32</v>
      </c>
      <c r="B97" s="50"/>
      <c r="C97" s="50"/>
      <c r="D97" s="50"/>
      <c r="E97" s="1">
        <f aca="true" t="shared" si="21" ref="E97:P97">E53+E71+E95</f>
        <v>1574313</v>
      </c>
      <c r="F97" s="1">
        <f t="shared" si="21"/>
        <v>1611063</v>
      </c>
      <c r="G97" s="1">
        <f t="shared" si="21"/>
        <v>1781363</v>
      </c>
      <c r="H97" s="1">
        <f t="shared" si="21"/>
        <v>1810563</v>
      </c>
      <c r="I97" s="1">
        <f t="shared" si="21"/>
        <v>1873063</v>
      </c>
      <c r="J97" s="1">
        <f t="shared" si="21"/>
        <v>1754063</v>
      </c>
      <c r="K97" s="1">
        <f t="shared" si="21"/>
        <v>2160113</v>
      </c>
      <c r="L97" s="1">
        <f t="shared" si="21"/>
        <v>1786063</v>
      </c>
      <c r="M97" s="1">
        <f t="shared" si="21"/>
        <v>1823813</v>
      </c>
      <c r="N97" s="1">
        <f t="shared" si="21"/>
        <v>2080113</v>
      </c>
      <c r="O97" s="1">
        <f t="shared" si="21"/>
        <v>1757117</v>
      </c>
      <c r="P97" s="1">
        <f t="shared" si="21"/>
        <v>2520903</v>
      </c>
      <c r="Q97" s="1">
        <f>SUM(E97:P97)</f>
        <v>22532550</v>
      </c>
      <c r="R97" s="34"/>
    </row>
    <row r="98" spans="1:18" s="3" customFormat="1" ht="12.75">
      <c r="A98" s="68" t="s">
        <v>84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10"/>
    </row>
    <row r="99" spans="1:18" s="3" customFormat="1" ht="12.75">
      <c r="A99" s="10" t="s">
        <v>85</v>
      </c>
      <c r="R99" s="29"/>
    </row>
    <row r="100" s="3" customFormat="1" ht="9" customHeight="1">
      <c r="R100" s="10"/>
    </row>
    <row r="101" spans="1:18" s="3" customFormat="1" ht="12.75">
      <c r="A101" s="3" t="s">
        <v>86</v>
      </c>
      <c r="N101" s="14"/>
      <c r="Q101" s="15"/>
      <c r="R101" s="10"/>
    </row>
    <row r="102" ht="9" customHeight="1"/>
    <row r="103" ht="9" customHeight="1"/>
    <row r="104" spans="1:15" ht="12.75">
      <c r="A104" s="79" t="s">
        <v>83</v>
      </c>
      <c r="B104" s="79"/>
      <c r="C104" s="79"/>
      <c r="D104" s="79"/>
      <c r="E104" s="79"/>
      <c r="F104" s="79"/>
      <c r="J104" s="79" t="s">
        <v>28</v>
      </c>
      <c r="K104" s="79"/>
      <c r="L104" s="79"/>
      <c r="M104" s="79"/>
      <c r="N104" s="79"/>
      <c r="O104" s="79"/>
    </row>
    <row r="105" spans="1:15" ht="12.75">
      <c r="A105" s="80" t="s">
        <v>27</v>
      </c>
      <c r="B105" s="80"/>
      <c r="C105" s="80"/>
      <c r="D105" s="80"/>
      <c r="E105" s="80"/>
      <c r="F105" s="80"/>
      <c r="J105" s="80" t="s">
        <v>29</v>
      </c>
      <c r="K105" s="80"/>
      <c r="L105" s="80"/>
      <c r="M105" s="80"/>
      <c r="N105" s="80"/>
      <c r="O105" s="80"/>
    </row>
    <row r="107" ht="12.75">
      <c r="D107" s="19"/>
    </row>
    <row r="108" ht="12.75">
      <c r="D108" s="14"/>
    </row>
  </sheetData>
  <sheetProtection/>
  <mergeCells count="10">
    <mergeCell ref="A3:Q3"/>
    <mergeCell ref="A4:P4"/>
    <mergeCell ref="A10:P10"/>
    <mergeCell ref="A53:D53"/>
    <mergeCell ref="J104:O104"/>
    <mergeCell ref="J105:O105"/>
    <mergeCell ref="A104:F104"/>
    <mergeCell ref="A105:F105"/>
    <mergeCell ref="A71:D71"/>
    <mergeCell ref="A95:D95"/>
  </mergeCells>
  <printOptions gridLines="1"/>
  <pageMargins left="0.1968503937007874" right="0.1968503937007874" top="0.7874015748031497" bottom="0.3937007874015748" header="0.5118110236220472" footer="0.5118110236220472"/>
  <pageSetup horizontalDpi="600" verticalDpi="600" orientation="landscape" r:id="rId1"/>
  <ignoredErrors>
    <ignoredError sqref="Q48 Q15 Q17 Q23 Q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Usuário do Windows</cp:lastModifiedBy>
  <cp:lastPrinted>2022-01-26T16:49:59Z</cp:lastPrinted>
  <dcterms:created xsi:type="dcterms:W3CDTF">2002-01-23T17:01:11Z</dcterms:created>
  <dcterms:modified xsi:type="dcterms:W3CDTF">2022-01-26T16:50:32Z</dcterms:modified>
  <cp:category/>
  <cp:version/>
  <cp:contentType/>
  <cp:contentStatus/>
</cp:coreProperties>
</file>